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05" yWindow="-105" windowWidth="23250" windowHeight="12450" tabRatio="804"/>
  </bookViews>
  <sheets>
    <sheet name="РВ_МВ_Банкя" sheetId="3" r:id="rId1"/>
    <sheet name="РВ_МВ_БелБани " sheetId="7" r:id="rId2"/>
    <sheet name="РВ_МВ_Бързия " sheetId="8" r:id="rId3"/>
    <sheet name="РВ_МВ_Вонеща вода" sheetId="14" r:id="rId4"/>
    <sheet name="РВ_МВ_Вършец" sheetId="4" r:id="rId5"/>
    <sheet name="РВ_МВ_ГБаня " sheetId="10" r:id="rId6"/>
    <sheet name="РВ_МВ_Княж" sheetId="11" r:id="rId7"/>
    <sheet name="РВ_МВ_Чифлик " sheetId="5" r:id="rId8"/>
    <sheet name="РВ_МВ_СофКот" sheetId="12" r:id="rId9"/>
    <sheet name="РВ_МВ_Ресен" sheetId="17" r:id="rId10"/>
    <sheet name="РВ_МВ_Каз-Рполе" sheetId="9" r:id="rId11"/>
    <sheet name="РВ_МВ_Шипково " sheetId="6" r:id="rId12"/>
    <sheet name="РВ_МВ_Овча могила" sheetId="13" r:id="rId13"/>
    <sheet name="РВ_МВ_Сф-Овча купел" sheetId="16" r:id="rId14"/>
  </sheets>
  <definedNames>
    <definedName name="_xlnm._FilterDatabase" localSheetId="0" hidden="1">РВ_МВ_Банкя!$A$7:$Y$44</definedName>
    <definedName name="_xlnm._FilterDatabase" localSheetId="1" hidden="1">'РВ_МВ_БелБани '!$A$7:$Y$41</definedName>
    <definedName name="_xlnm._FilterDatabase" localSheetId="2" hidden="1">'РВ_МВ_Бързия '!$A$8:$X$35</definedName>
    <definedName name="_xlnm._FilterDatabase" localSheetId="3" hidden="1">'РВ_МВ_Вонеща вода'!$A$7:$AA$10</definedName>
    <definedName name="_xlnm._FilterDatabase" localSheetId="4" hidden="1">РВ_МВ_Вършец!$A$7:$W$47</definedName>
    <definedName name="_xlnm._FilterDatabase" localSheetId="5" hidden="1">'РВ_МВ_ГБаня '!$A$7:$Z$11</definedName>
    <definedName name="_xlnm._FilterDatabase" localSheetId="10" hidden="1">'РВ_МВ_Каз-Рполе'!$A$7:$X$9</definedName>
    <definedName name="_xlnm._FilterDatabase" localSheetId="6" hidden="1">РВ_МВ_Княж!$A$7:$AA$9</definedName>
    <definedName name="_xlnm._FilterDatabase" localSheetId="12" hidden="1">'РВ_МВ_Овча могила'!$A$7:$AA$9</definedName>
    <definedName name="_xlnm._FilterDatabase" localSheetId="8" hidden="1">РВ_МВ_СофКот!$A$7:$X$8</definedName>
    <definedName name="_xlnm._FilterDatabase" localSheetId="13" hidden="1">'РВ_МВ_Сф-Овча купел'!$A$7:$AA$8</definedName>
    <definedName name="_xlnm._FilterDatabase" localSheetId="7" hidden="1">'РВ_МВ_Чифлик '!$A$7:$AU$70</definedName>
    <definedName name="_xlnm._FilterDatabase" localSheetId="11" hidden="1">'РВ_МВ_Шипково '!$A$7:$AB$25</definedName>
    <definedName name="Query1" localSheetId="0">РВ_МВ_Банкя!$E$4:$E$7</definedName>
    <definedName name="Query1" localSheetId="1">'РВ_МВ_БелБани '!$E$4:$E$7</definedName>
    <definedName name="Query1" localSheetId="2">'РВ_МВ_Бързия '!$E$5:$E$8</definedName>
    <definedName name="Query1" localSheetId="3">'РВ_МВ_Вонеща вода'!$F$4:$F$7</definedName>
    <definedName name="Query1" localSheetId="4">РВ_МВ_Вършец!$E$4:$E$7</definedName>
    <definedName name="Query1" localSheetId="5">'РВ_МВ_ГБаня '!$E$4:$E$7</definedName>
    <definedName name="Query1" localSheetId="10">'РВ_МВ_Каз-Рполе'!$E$4:$E$7</definedName>
    <definedName name="Query1" localSheetId="6">РВ_МВ_Княж!$E$4:$E$7</definedName>
    <definedName name="Query1" localSheetId="12">'РВ_МВ_Овча могила'!$F$4:$F$7</definedName>
    <definedName name="Query1" localSheetId="8">РВ_МВ_СофКот!$E$4:$E$7</definedName>
    <definedName name="Query1" localSheetId="13">'РВ_МВ_Сф-Овча купел'!$F$4:$F$7</definedName>
    <definedName name="Query1" localSheetId="7">'РВ_МВ_Чифлик '!$E$4:$E$7</definedName>
    <definedName name="Query1" localSheetId="11">'РВ_МВ_Шипково '!$E$4:$E$7</definedName>
    <definedName name="Query1">#REF!</definedName>
    <definedName name="_xlnm.Print_Area" localSheetId="7">'РВ_МВ_Чифлик '!$A$1:$AJ$59</definedName>
  </definedNames>
  <calcPr calcId="145621"/>
</workbook>
</file>

<file path=xl/calcChain.xml><?xml version="1.0" encoding="utf-8"?>
<calcChain xmlns="http://schemas.openxmlformats.org/spreadsheetml/2006/main">
  <c r="Z38" i="7" l="1"/>
  <c r="Y38" i="7"/>
  <c r="AC31" i="4" l="1"/>
  <c r="T45" i="4"/>
  <c r="Y44" i="4" l="1"/>
  <c r="U14" i="10" l="1"/>
  <c r="U13" i="10"/>
  <c r="AB19" i="10" l="1"/>
  <c r="AC19" i="10"/>
  <c r="AD19" i="10"/>
  <c r="AA19" i="10"/>
  <c r="AA32" i="8" l="1"/>
  <c r="AG22" i="11"/>
  <c r="AG21" i="11"/>
  <c r="U14" i="8" l="1"/>
  <c r="V14" i="8" s="1"/>
  <c r="AJ62" i="5" l="1"/>
  <c r="Z44" i="4" l="1"/>
  <c r="AJ37" i="5" l="1"/>
  <c r="AG37" i="5"/>
  <c r="X44" i="4" l="1"/>
  <c r="AA44" i="4" l="1"/>
  <c r="AA46" i="4" s="1"/>
  <c r="AF65" i="5"/>
  <c r="AF67" i="5" s="1"/>
  <c r="AA35" i="8"/>
  <c r="T12" i="4"/>
  <c r="AH54" i="5"/>
  <c r="AJ54" i="5" s="1"/>
  <c r="AM19" i="12"/>
  <c r="AM21" i="12" s="1"/>
  <c r="Z46" i="4"/>
  <c r="AG54" i="5"/>
  <c r="AD24" i="6"/>
  <c r="AD26" i="6" s="1"/>
  <c r="AE24" i="6"/>
  <c r="AE26" i="6" s="1"/>
  <c r="AF24" i="6"/>
  <c r="AF26" i="6" s="1"/>
  <c r="AG24" i="6"/>
  <c r="AG26" i="6" s="1"/>
  <c r="AH24" i="6"/>
  <c r="AH26" i="6" s="1"/>
  <c r="AI24" i="6"/>
  <c r="AI26" i="6" s="1"/>
  <c r="AC24" i="6"/>
  <c r="AJ24" i="6" s="1"/>
  <c r="B3" i="5"/>
  <c r="AD21" i="10"/>
  <c r="T38" i="3"/>
  <c r="T13" i="5"/>
  <c r="AJ58" i="5"/>
  <c r="AG13" i="5"/>
  <c r="AH13" i="5" s="1"/>
  <c r="AJ13" i="5" s="1"/>
  <c r="AC19" i="3"/>
  <c r="AC42" i="3" s="1"/>
  <c r="AC44" i="3" s="1"/>
  <c r="AB19" i="3"/>
  <c r="AB42" i="3" s="1"/>
  <c r="AB44" i="3" s="1"/>
  <c r="Y15" i="9"/>
  <c r="Y17" i="9" s="1"/>
  <c r="Z15" i="9"/>
  <c r="Z17" i="9" s="1"/>
  <c r="AB15" i="9"/>
  <c r="AB17" i="9" s="1"/>
  <c r="AC15" i="9"/>
  <c r="AC17" i="9"/>
  <c r="AD15" i="9"/>
  <c r="AD17" i="9" s="1"/>
  <c r="AE15" i="9"/>
  <c r="AE17" i="9" s="1"/>
  <c r="AF15" i="9"/>
  <c r="AF17" i="9" s="1"/>
  <c r="AG15" i="9"/>
  <c r="AG17" i="9" s="1"/>
  <c r="AH15" i="9"/>
  <c r="U11" i="9"/>
  <c r="AD13" i="14"/>
  <c r="AB12" i="14"/>
  <c r="AC12" i="14"/>
  <c r="AC14" i="14" s="1"/>
  <c r="B3" i="14"/>
  <c r="B3" i="13" s="1"/>
  <c r="AE43" i="3"/>
  <c r="AG42" i="3" s="1"/>
  <c r="T11" i="4"/>
  <c r="AJ16" i="5"/>
  <c r="AJ61" i="5"/>
  <c r="Z40" i="7"/>
  <c r="AB38" i="7"/>
  <c r="AC38" i="7"/>
  <c r="AE38" i="7"/>
  <c r="AF38" i="7"/>
  <c r="AG38" i="7"/>
  <c r="AH38" i="7"/>
  <c r="AI38" i="7"/>
  <c r="T20" i="7"/>
  <c r="T36" i="7"/>
  <c r="AD42" i="3"/>
  <c r="AD44" i="3" s="1"/>
  <c r="Z42" i="3"/>
  <c r="Z44" i="3" s="1"/>
  <c r="T39" i="3"/>
  <c r="T37" i="3"/>
  <c r="AH48" i="5"/>
  <c r="T11" i="11"/>
  <c r="AI42" i="3"/>
  <c r="X46" i="4"/>
  <c r="AB19" i="12"/>
  <c r="AB21" i="12" s="1"/>
  <c r="AH42" i="3"/>
  <c r="AJ8" i="16"/>
  <c r="AH11" i="16"/>
  <c r="AF11" i="16"/>
  <c r="AF13" i="16" s="1"/>
  <c r="AC8" i="16"/>
  <c r="AA8" i="16"/>
  <c r="AH17" i="9"/>
  <c r="B3" i="12"/>
  <c r="B3" i="9" s="1"/>
  <c r="B3" i="6" s="1"/>
  <c r="B3" i="11"/>
  <c r="B3" i="10"/>
  <c r="B3" i="4"/>
  <c r="B4" i="8"/>
  <c r="B3" i="7"/>
  <c r="AE15" i="10"/>
  <c r="AG59" i="5"/>
  <c r="AJ19" i="12"/>
  <c r="AJ21" i="12" s="1"/>
  <c r="AK19" i="12"/>
  <c r="AK21" i="12" s="1"/>
  <c r="AL19" i="12"/>
  <c r="AL21" i="12" s="1"/>
  <c r="Z19" i="12"/>
  <c r="Z21" i="12" s="1"/>
  <c r="AA19" i="12"/>
  <c r="AA21" i="12" s="1"/>
  <c r="AC19" i="12"/>
  <c r="AC21" i="12" s="1"/>
  <c r="AD19" i="12"/>
  <c r="AD21" i="12" s="1"/>
  <c r="AE19" i="12"/>
  <c r="AE21" i="12" s="1"/>
  <c r="AF19" i="12"/>
  <c r="AF21" i="12" s="1"/>
  <c r="AG19" i="12"/>
  <c r="AG21" i="12" s="1"/>
  <c r="AI19" i="12"/>
  <c r="AI21" i="12" s="1"/>
  <c r="AH19" i="12"/>
  <c r="AH21" i="12" s="1"/>
  <c r="U11" i="12"/>
  <c r="T27" i="7"/>
  <c r="AA27" i="7" s="1"/>
  <c r="AJ45" i="5"/>
  <c r="U57" i="5"/>
  <c r="AJ12" i="5"/>
  <c r="AG12" i="5"/>
  <c r="T37" i="4"/>
  <c r="T26" i="4"/>
  <c r="AT12" i="5"/>
  <c r="AL12" i="5"/>
  <c r="AT44" i="5"/>
  <c r="AP44" i="5"/>
  <c r="AD44" i="5"/>
  <c r="AB44" i="5"/>
  <c r="AC44" i="5" s="1"/>
  <c r="AJ59" i="5"/>
  <c r="AT15" i="5"/>
  <c r="AB15" i="5"/>
  <c r="AC15" i="5" s="1"/>
  <c r="U15" i="5"/>
  <c r="T33" i="3"/>
  <c r="T21" i="5"/>
  <c r="T10" i="11"/>
  <c r="T19" i="7"/>
  <c r="AT70" i="5"/>
  <c r="AS70" i="5"/>
  <c r="AU63" i="5"/>
  <c r="AU64" i="5" s="1"/>
  <c r="AT53" i="5"/>
  <c r="AT48" i="5"/>
  <c r="AT45" i="5"/>
  <c r="AT31" i="5"/>
  <c r="AT35" i="5"/>
  <c r="AT14" i="5"/>
  <c r="AT41" i="5"/>
  <c r="AT11" i="5"/>
  <c r="AS63" i="5"/>
  <c r="AS64" i="5" s="1"/>
  <c r="U35" i="5"/>
  <c r="U13" i="8"/>
  <c r="V13" i="8" s="1"/>
  <c r="AA19" i="7"/>
  <c r="AA15" i="9"/>
  <c r="AA17" i="9" s="1"/>
  <c r="U56" i="5"/>
  <c r="U53" i="5"/>
  <c r="U41" i="5"/>
  <c r="U34" i="5"/>
  <c r="S31" i="5"/>
  <c r="U31" i="5"/>
  <c r="U25" i="5"/>
  <c r="U14" i="5"/>
  <c r="U11" i="5"/>
  <c r="AI41" i="5"/>
  <c r="AH41" i="5"/>
  <c r="AG53" i="5"/>
  <c r="AL11" i="5"/>
  <c r="T11" i="5"/>
  <c r="V12" i="8"/>
  <c r="AH65" i="5"/>
  <c r="AG41" i="5"/>
  <c r="T41" i="5"/>
  <c r="AI31" i="5"/>
  <c r="AH31" i="5"/>
  <c r="T48" i="5"/>
  <c r="S48" i="5" s="1"/>
  <c r="AI48" i="5"/>
  <c r="T18" i="7"/>
  <c r="T21" i="7"/>
  <c r="AA21" i="7" s="1"/>
  <c r="T22" i="7"/>
  <c r="AA22" i="7" s="1"/>
  <c r="T17" i="7"/>
  <c r="AA17" i="7" s="1"/>
  <c r="AA16" i="7"/>
  <c r="N21" i="3"/>
  <c r="Y40" i="7"/>
  <c r="AA18" i="7"/>
  <c r="T19" i="6"/>
  <c r="T40" i="5"/>
  <c r="T10" i="5"/>
  <c r="AL10" i="5"/>
  <c r="AP49" i="5"/>
  <c r="AM50" i="5"/>
  <c r="AO50" i="5"/>
  <c r="T35" i="7"/>
  <c r="AP45" i="5"/>
  <c r="AL9" i="5"/>
  <c r="AN39" i="5"/>
  <c r="T39" i="5"/>
  <c r="AA35" i="7"/>
  <c r="T36" i="4"/>
  <c r="T33" i="7"/>
  <c r="AA33" i="7" s="1"/>
  <c r="T32" i="7"/>
  <c r="AA32" i="7" s="1"/>
  <c r="AA42" i="3"/>
  <c r="AA44" i="3" s="1"/>
  <c r="X24" i="3"/>
  <c r="AJ25" i="6"/>
  <c r="AM24" i="6" s="1"/>
  <c r="T17" i="6"/>
  <c r="T16" i="7"/>
  <c r="AH17" i="11"/>
  <c r="AH19" i="11" s="1"/>
  <c r="AG17" i="11"/>
  <c r="AG19" i="11" s="1"/>
  <c r="AF17" i="11"/>
  <c r="AF19" i="11" s="1"/>
  <c r="AE17" i="11"/>
  <c r="AE19" i="11"/>
  <c r="AD17" i="11"/>
  <c r="AD19" i="11"/>
  <c r="AC17" i="11"/>
  <c r="AC19" i="11"/>
  <c r="T9" i="11"/>
  <c r="AA21" i="10"/>
  <c r="AB21" i="10"/>
  <c r="AC21" i="10"/>
  <c r="N20" i="3"/>
  <c r="T34" i="7"/>
  <c r="AA34" i="7" s="1"/>
  <c r="T11" i="7"/>
  <c r="T12" i="7"/>
  <c r="AA12" i="7" s="1"/>
  <c r="T37" i="7"/>
  <c r="AA37" i="7" s="1"/>
  <c r="T14" i="7"/>
  <c r="AA14" i="7" s="1"/>
  <c r="T15" i="7"/>
  <c r="AA15" i="7" s="1"/>
  <c r="T23" i="7"/>
  <c r="AA23" i="7" s="1"/>
  <c r="T24" i="7"/>
  <c r="AA24" i="7" s="1"/>
  <c r="T25" i="7"/>
  <c r="AA25" i="7" s="1"/>
  <c r="T26" i="7"/>
  <c r="AA26" i="7" s="1"/>
  <c r="T28" i="7"/>
  <c r="AA28" i="7" s="1"/>
  <c r="T29" i="7"/>
  <c r="AA29" i="7" s="1"/>
  <c r="T30" i="7"/>
  <c r="AA30" i="7" s="1"/>
  <c r="T31" i="7"/>
  <c r="AA31" i="7" s="1"/>
  <c r="T10" i="7"/>
  <c r="AA10" i="7" s="1"/>
  <c r="N50" i="5"/>
  <c r="AD45" i="5"/>
  <c r="AB45" i="5"/>
  <c r="AC45" i="5" s="1"/>
  <c r="T23" i="5"/>
  <c r="AD23" i="5" s="1"/>
  <c r="T32" i="5"/>
  <c r="T43" i="5"/>
  <c r="AD43" i="5"/>
  <c r="AB43" i="5"/>
  <c r="AC43" i="5" s="1"/>
  <c r="AB39" i="5"/>
  <c r="AC39" i="5" s="1"/>
  <c r="AD28" i="7"/>
  <c r="AD25" i="7"/>
  <c r="AD30" i="7"/>
  <c r="T15" i="4"/>
  <c r="AB26" i="5"/>
  <c r="AC26" i="5" s="1"/>
  <c r="AD22" i="5"/>
  <c r="AB22" i="5"/>
  <c r="AC22" i="5" s="1"/>
  <c r="AD42" i="5"/>
  <c r="AB42" i="5"/>
  <c r="AC42" i="5" s="1"/>
  <c r="AB38" i="5"/>
  <c r="AC38" i="5" s="1"/>
  <c r="AB14" i="5"/>
  <c r="AC14" i="5" s="1"/>
  <c r="AB9" i="5"/>
  <c r="AC9" i="5" s="1"/>
  <c r="AC8" i="5"/>
  <c r="AA8" i="5"/>
  <c r="N8" i="5"/>
  <c r="N33" i="4"/>
  <c r="AK52" i="5"/>
  <c r="AP52" i="5"/>
  <c r="AN52" i="5"/>
  <c r="AO52" i="5"/>
  <c r="AM52" i="5"/>
  <c r="Y46" i="4"/>
  <c r="AL23" i="12"/>
  <c r="AL24" i="6" l="1"/>
  <c r="AT63" i="5"/>
  <c r="AT64" i="5" s="1"/>
  <c r="AI17" i="11"/>
  <c r="AD12" i="14"/>
  <c r="AF12" i="14" s="1"/>
  <c r="AB14" i="14"/>
  <c r="AD14" i="14" s="1"/>
  <c r="AD38" i="7"/>
  <c r="AH23" i="12"/>
  <c r="AC26" i="6"/>
  <c r="AJ26" i="6" s="1"/>
  <c r="AM23" i="12"/>
  <c r="AI19" i="11"/>
  <c r="AJ41" i="5"/>
  <c r="AC44" i="4"/>
  <c r="AA38" i="7"/>
  <c r="AE42" i="3"/>
  <c r="AE44" i="3" s="1"/>
  <c r="AG63" i="5"/>
  <c r="AL52" i="5"/>
  <c r="AJ31" i="5"/>
  <c r="B3" i="16"/>
  <c r="B3" i="17"/>
  <c r="AJ48" i="5"/>
</calcChain>
</file>

<file path=xl/comments1.xml><?xml version="1.0" encoding="utf-8"?>
<comments xmlns="http://schemas.openxmlformats.org/spreadsheetml/2006/main">
  <authors>
    <author>Galia Angelova</author>
  </authors>
  <commentList>
    <comment ref="B23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датата на получаване на разрешителното на ръка в МОСВ</t>
        </r>
      </text>
    </comment>
  </commentList>
</comments>
</file>

<file path=xl/comments2.xml><?xml version="1.0" encoding="utf-8"?>
<comments xmlns="http://schemas.openxmlformats.org/spreadsheetml/2006/main">
  <authors>
    <author>Galia Angelova</author>
    <author>gergana</author>
  </authors>
  <commentList>
    <comment ref="X19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X20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E2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</t>
        </r>
      </text>
    </comment>
    <comment ref="D3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D3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AP39" authorId="1">
      <text>
        <r>
          <rPr>
            <b/>
            <sz val="8"/>
            <color indexed="81"/>
            <rFont val="Tahoma"/>
            <family val="2"/>
            <charset val="204"/>
          </rPr>
          <t>gergana: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таксата е дължима на база разрешено годишно водно количество</t>
        </r>
      </text>
    </comment>
    <comment ref="X4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влезли в сила</t>
        </r>
      </text>
    </comment>
    <comment ref="X4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отменено от съда</t>
        </r>
      </text>
    </comment>
    <comment ref="X61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</commentList>
</comments>
</file>

<file path=xl/sharedStrings.xml><?xml version="1.0" encoding="utf-8"?>
<sst xmlns="http://schemas.openxmlformats.org/spreadsheetml/2006/main" count="2940" uniqueCount="900">
  <si>
    <t>"Белчински минерални бани"ЕООД</t>
  </si>
  <si>
    <t>"Енерджи Делта"ЕООД</t>
  </si>
  <si>
    <t>находище "София-Горна баня"</t>
  </si>
  <si>
    <t>01610314</t>
  </si>
  <si>
    <t>"Хранителни стоки - Плевен" АД</t>
  </si>
  <si>
    <t>Сондаж №Л-37</t>
  </si>
  <si>
    <t>с.Шипково</t>
  </si>
  <si>
    <t>01610029-1</t>
  </si>
  <si>
    <t>от 01 май до 30 септември -153 дни</t>
  </si>
  <si>
    <t>от 20,00—24,00 часа</t>
  </si>
  <si>
    <t>в дните на напълване на басейните, 1 път на 15 дни, 5 пъти в сезона</t>
  </si>
  <si>
    <t>сондаж № МС4а</t>
  </si>
  <si>
    <t>изменено</t>
  </si>
  <si>
    <t>начален</t>
  </si>
  <si>
    <t>краен</t>
  </si>
  <si>
    <t>003130</t>
  </si>
  <si>
    <t>"Галант М" ЕООД</t>
  </si>
  <si>
    <t>Свищов</t>
  </si>
  <si>
    <t>за лечебни цели</t>
  </si>
  <si>
    <t>Елин Пелин</t>
  </si>
  <si>
    <t>сондаж №Р-2хг</t>
  </si>
  <si>
    <t>с.Овча могила</t>
  </si>
  <si>
    <t>отнето с Решение №255/08.10.2009 г.</t>
  </si>
  <si>
    <t>"Специализирана болница за рехабилитация-Баня" ЕООД</t>
  </si>
  <si>
    <t>000074-1</t>
  </si>
  <si>
    <t>“Специализирана болница за рехабилитация-Здраве” АД</t>
  </si>
  <si>
    <t>11983,68</t>
  </si>
  <si>
    <t>без дните от 01.05.—05.05., 348 дни</t>
  </si>
  <si>
    <t>находище "Белчински бани"</t>
  </si>
  <si>
    <t>01610185</t>
  </si>
  <si>
    <t>003616</t>
  </si>
  <si>
    <t>"Вършец Турс" ООД</t>
  </si>
  <si>
    <t>000162-1</t>
  </si>
  <si>
    <t>1) за балнеолечение</t>
  </si>
  <si>
    <t>в зимния период, от 01.11.—30.04., 180 дни годишно</t>
  </si>
  <si>
    <t>1) за профилактика</t>
  </si>
  <si>
    <t>находище "Банкя"</t>
  </si>
  <si>
    <t>Сондаж "Банкя палас"</t>
  </si>
  <si>
    <t>за спорт и отдих</t>
  </si>
  <si>
    <t>"Зелени хълмове" ЕООД</t>
  </si>
  <si>
    <t>2,0</t>
  </si>
  <si>
    <t>Административно-териториална единица</t>
  </si>
  <si>
    <t>01610108</t>
  </si>
  <si>
    <t>"М и М - Агенция" ЕООД</t>
  </si>
  <si>
    <t>"Специализирани болници за рехабилитация-национален комплекс" ЕАД</t>
  </si>
  <si>
    <t>Срок на действие</t>
  </si>
  <si>
    <t>000019-3</t>
  </si>
  <si>
    <t>"Витоша"</t>
  </si>
  <si>
    <t>гр.София</t>
  </si>
  <si>
    <t>"Рос-Инвест-Строй" ООД</t>
  </si>
  <si>
    <t>с.Бързия</t>
  </si>
  <si>
    <t>находище "Вършец"</t>
  </si>
  <si>
    <t>01610257</t>
  </si>
  <si>
    <t>сондаж № 3хг</t>
  </si>
  <si>
    <t>сондаж № 1</t>
  </si>
  <si>
    <t>гр. Костинброд</t>
  </si>
  <si>
    <t>000142</t>
  </si>
  <si>
    <t>000143</t>
  </si>
  <si>
    <t>"Парк Билд"ООД</t>
  </si>
  <si>
    <t>сондаж №1</t>
  </si>
  <si>
    <t>за други цели</t>
  </si>
  <si>
    <t>сондаж №1хг</t>
  </si>
  <si>
    <t>датата на сключване на концесионен договор за ползване на минерална вода от сондаж № 1, но не по-късно от 31.10.2004 г.</t>
  </si>
  <si>
    <t>000044</t>
  </si>
  <si>
    <t>000045</t>
  </si>
  <si>
    <t>003629</t>
  </si>
  <si>
    <t>с.Белчин</t>
  </si>
  <si>
    <t>000121</t>
  </si>
  <si>
    <t>сондаж № 4</t>
  </si>
  <si>
    <t>03767</t>
  </si>
  <si>
    <t>2) за хигиенни цели</t>
  </si>
  <si>
    <t>000019</t>
  </si>
  <si>
    <t>01610086</t>
  </si>
  <si>
    <t>сондаж № 2хг</t>
  </si>
  <si>
    <t>отнето Решение №56/26.04.2006 г.</t>
  </si>
  <si>
    <t>000183</t>
  </si>
  <si>
    <t>сондаж №Р-1хг</t>
  </si>
  <si>
    <t>01610083</t>
  </si>
  <si>
    <t>"Овча купел"</t>
  </si>
  <si>
    <t>"Банкя"</t>
  </si>
  <si>
    <t>за противопожарни нужди</t>
  </si>
  <si>
    <t>за лечение</t>
  </si>
  <si>
    <t>38978</t>
  </si>
  <si>
    <t>68134-17</t>
  </si>
  <si>
    <t>находище "София-Княжево"</t>
  </si>
  <si>
    <t>Столична</t>
  </si>
  <si>
    <t>профилактика</t>
  </si>
  <si>
    <t>Искър</t>
  </si>
  <si>
    <t>за хигиенни нужди</t>
  </si>
  <si>
    <t>Военномедицинска академия (ВМА), "Болнична база за лечение, рехабилитация и профилактика"</t>
  </si>
  <si>
    <t>003763</t>
  </si>
  <si>
    <t>003842</t>
  </si>
  <si>
    <t>003722</t>
  </si>
  <si>
    <t>"Голф клуб" ЕООД</t>
  </si>
  <si>
    <t>83212</t>
  </si>
  <si>
    <t>Берковица</t>
  </si>
  <si>
    <t>гр. Банкя</t>
  </si>
  <si>
    <t>30 календарни дни след датата на разрешителното</t>
  </si>
  <si>
    <t>01.05 - 31.10 /180 дни/</t>
  </si>
  <si>
    <t>сондаж № Р-2хг</t>
  </si>
  <si>
    <t>53196</t>
  </si>
  <si>
    <t>000174</t>
  </si>
  <si>
    <t>месечно</t>
  </si>
  <si>
    <t>02659</t>
  </si>
  <si>
    <t>находище "Вонеща вода"</t>
  </si>
  <si>
    <t>КЕИ "Вонеща вода"</t>
  </si>
  <si>
    <t>Янтра</t>
  </si>
  <si>
    <t>с.Вонеща вода</t>
  </si>
  <si>
    <t>1) 21356</t>
  </si>
  <si>
    <t>2) 3044</t>
  </si>
  <si>
    <t>260 дни годишно</t>
  </si>
  <si>
    <t>Забележка</t>
  </si>
  <si>
    <t>сондаж № Л-36</t>
  </si>
  <si>
    <t>"Релакса-Тур" ООД</t>
  </si>
  <si>
    <t>"Тера Инвестмънт" ЕООД</t>
  </si>
  <si>
    <t>"СБР-НК" ЕАД</t>
  </si>
  <si>
    <t>68134-18</t>
  </si>
  <si>
    <t>прекратено с изтичане срока на действие и Р-е №170/23.07.2008 г.</t>
  </si>
  <si>
    <t xml:space="preserve">Огоста </t>
  </si>
  <si>
    <t>01.06-10.09 /102 дни/</t>
  </si>
  <si>
    <t>в дните на напълване на басейните, 1 път на 15 дни, 6 пъти в сезона</t>
  </si>
  <si>
    <t>Костинброд</t>
  </si>
  <si>
    <t>"Монбат" АД</t>
  </si>
  <si>
    <t>прекратено</t>
  </si>
  <si>
    <t>"Газтрейд" АД</t>
  </si>
  <si>
    <t>Самоков</t>
  </si>
  <si>
    <t>3) за хигиенни цели</t>
  </si>
  <si>
    <t>003966</t>
  </si>
  <si>
    <t>датата на скл. на конц.договор, но не по-късно от 31.10.2003 г.</t>
  </si>
  <si>
    <t>3 години от началния срок</t>
  </si>
  <si>
    <t>20 години от началния срок</t>
  </si>
  <si>
    <t xml:space="preserve"> 20 години от началния срок</t>
  </si>
  <si>
    <t>01.01.2009 г.</t>
  </si>
  <si>
    <t>с. Чифлик</t>
  </si>
  <si>
    <t>180 дни годишно</t>
  </si>
  <si>
    <t>В.Търново</t>
  </si>
  <si>
    <t>"Пентоп" ЕООД</t>
  </si>
  <si>
    <t xml:space="preserve">прекратено с Решение № 296 / 25.10.2004 г. </t>
  </si>
  <si>
    <t>01610200</t>
  </si>
  <si>
    <t>в дните на подмяна на водата в басейна, 6 дни</t>
  </si>
  <si>
    <t>находище "Шипково"</t>
  </si>
  <si>
    <t>10 години от началния срок</t>
  </si>
  <si>
    <t>5 години от началния срок</t>
  </si>
  <si>
    <t>01610290</t>
  </si>
  <si>
    <t>за период от 365 дни</t>
  </si>
  <si>
    <t>гр.Банкя</t>
  </si>
  <si>
    <t xml:space="preserve">София </t>
  </si>
  <si>
    <t>Код на басейнова дирекция</t>
  </si>
  <si>
    <t>Велико Търново</t>
  </si>
  <si>
    <t>Огоста</t>
  </si>
  <si>
    <t>“Специализирана болница -Здраве” ЕАД</t>
  </si>
  <si>
    <t>01610280</t>
  </si>
  <si>
    <t>находище "Чифлик"</t>
  </si>
  <si>
    <t>с.Чифлик</t>
  </si>
  <si>
    <t>"Гео Пет М" АД</t>
  </si>
  <si>
    <t>находище "Казичене-Равно поле"</t>
  </si>
  <si>
    <t>сандаж №Р-1хг</t>
  </si>
  <si>
    <t>отнето с Решение №287/03.10.2008 г.</t>
  </si>
  <si>
    <t>Дата на издаване</t>
  </si>
  <si>
    <t>01610177</t>
  </si>
  <si>
    <t>"Жива вода- 2002" ЕООД</t>
  </si>
  <si>
    <t>01610029</t>
  </si>
  <si>
    <t>01610033</t>
  </si>
  <si>
    <t>01610034</t>
  </si>
  <si>
    <t>"Нива" АД</t>
  </si>
  <si>
    <t>годишно</t>
  </si>
  <si>
    <t>"Подържане чистотата на морската вода"АД</t>
  </si>
  <si>
    <t>находище "Овча могила"</t>
  </si>
  <si>
    <t>Роза Александрова Ташева</t>
  </si>
  <si>
    <t>1) 11975,6</t>
  </si>
  <si>
    <t>2) 19560,4</t>
  </si>
  <si>
    <t>2) за спортни цели</t>
  </si>
  <si>
    <t>с. Белчин</t>
  </si>
  <si>
    <t>КЕИ</t>
  </si>
  <si>
    <t>360 работни дни</t>
  </si>
  <si>
    <t>с. Белчински бани</t>
  </si>
  <si>
    <t>01610318</t>
  </si>
  <si>
    <t>"Елаците-Мед" АД</t>
  </si>
  <si>
    <t>"Нафтимекс Интернейшънъл" АД</t>
  </si>
  <si>
    <t>"Дервен" ООД</t>
  </si>
  <si>
    <t>000121-1</t>
  </si>
  <si>
    <t>гр. София</t>
  </si>
  <si>
    <t>София</t>
  </si>
  <si>
    <t>КЕИ “Бански каптаж”</t>
  </si>
  <si>
    <t>003466</t>
  </si>
  <si>
    <t>01610241-1</t>
  </si>
  <si>
    <t>"Со - То Колор" ЕООД</t>
  </si>
  <si>
    <t>прекратено с изтичане срока на действие</t>
  </si>
  <si>
    <t>"Димас" АД</t>
  </si>
  <si>
    <t>"Чифлик Холидей" ООД</t>
  </si>
  <si>
    <t>"Веника Турс" ООД</t>
  </si>
  <si>
    <t>"Картранс" ЕООД</t>
  </si>
  <si>
    <t>81476</t>
  </si>
  <si>
    <t>01610156</t>
  </si>
  <si>
    <t>“Специализирани болници за рехабилитация-национален комплекс” ЕАД-филиал Овча могила</t>
  </si>
  <si>
    <t>1) 4088,0</t>
  </si>
  <si>
    <t>0,5</t>
  </si>
  <si>
    <t>"АТА" АД</t>
  </si>
  <si>
    <t>прекратено с изтичане срока на действие и Р-е №49/22.04.2008 г.;обжалвано; ВАС І инст. с Р-е №10634/16.10.2008 г. отхв.жалбата;</t>
  </si>
  <si>
    <t>1) за лечебни цели (лечение)</t>
  </si>
  <si>
    <t>"Славянски Съюз"ООД</t>
  </si>
  <si>
    <t>за бутилиране на натурална и газирана минерална вода и производство на безалкохолни напитки</t>
  </si>
  <si>
    <t xml:space="preserve">денонощно </t>
  </si>
  <si>
    <t>гр. Вършец</t>
  </si>
  <si>
    <t>Вършец</t>
  </si>
  <si>
    <t>общо водоползване по чл. 41 от ЗВ (пиене и наливане на малки съдове)</t>
  </si>
  <si>
    <t>01610229</t>
  </si>
  <si>
    <r>
      <t>Разпределение на разрешеното водно количество [m</t>
    </r>
    <r>
      <rPr>
        <b/>
        <vertAlign val="superscript"/>
        <sz val="10"/>
        <rFont val="Arial"/>
        <family val="2"/>
        <charset val="204"/>
      </rPr>
      <t>3</t>
    </r>
    <r>
      <rPr>
        <b/>
        <sz val="10"/>
        <rFont val="Arial"/>
        <family val="2"/>
        <charset val="204"/>
      </rPr>
      <t>]</t>
    </r>
  </si>
  <si>
    <t>Водовземно съоръжение (водоизточник)</t>
  </si>
  <si>
    <t>003921</t>
  </si>
  <si>
    <t>003941</t>
  </si>
  <si>
    <t>003942</t>
  </si>
  <si>
    <t>003946</t>
  </si>
  <si>
    <t>Отнето с Решение №185/24.06.2010г.</t>
  </si>
  <si>
    <t>2) 12 (365 дни годишно)</t>
  </si>
  <si>
    <t>—</t>
  </si>
  <si>
    <t>000088</t>
  </si>
  <si>
    <t>000101</t>
  </si>
  <si>
    <t>000072</t>
  </si>
  <si>
    <t>000074</t>
  </si>
  <si>
    <t>Софийска област</t>
  </si>
  <si>
    <t>"Стаскомерс" ЕООД</t>
  </si>
  <si>
    <t>сондаж №4</t>
  </si>
  <si>
    <t>01610176</t>
  </si>
  <si>
    <t>01610246</t>
  </si>
  <si>
    <t>01610247</t>
  </si>
  <si>
    <t>Монтана</t>
  </si>
  <si>
    <t>Титуляр</t>
  </si>
  <si>
    <t>с. Равно поле</t>
  </si>
  <si>
    <t>№ на разрешителното</t>
  </si>
  <si>
    <t>с. Бързия</t>
  </si>
  <si>
    <t>07510</t>
  </si>
  <si>
    <t>12961</t>
  </si>
  <si>
    <t>Име на водния обект</t>
  </si>
  <si>
    <t>Цели на водоползването/ползването</t>
  </si>
  <si>
    <t>населено място</t>
  </si>
  <si>
    <t>област</t>
  </si>
  <si>
    <t>сондаж №1 и КЕИ "Бански каптаж"</t>
  </si>
  <si>
    <t>1,0</t>
  </si>
  <si>
    <t>"ДаД" ООД</t>
  </si>
  <si>
    <t>01610171</t>
  </si>
  <si>
    <t>сондаж № Р-1хг</t>
  </si>
  <si>
    <t>Ловеч</t>
  </si>
  <si>
    <t>"Главболгарстрой" АД</t>
  </si>
  <si>
    <t>сезонно</t>
  </si>
  <si>
    <t>003912</t>
  </si>
  <si>
    <t>при работа на басейна, 259 дни</t>
  </si>
  <si>
    <t>1) 8067,0</t>
  </si>
  <si>
    <t>2) 3079,6</t>
  </si>
  <si>
    <t>с. Овча могила</t>
  </si>
  <si>
    <t>Поречие</t>
  </si>
  <si>
    <t>"Профилактика, рехабилитация и отдих" ЕАД, клон Банкя</t>
  </si>
  <si>
    <t>Регистър</t>
  </si>
  <si>
    <t>с. Шипково</t>
  </si>
  <si>
    <t>"Жива вода 2002" ЕООД</t>
  </si>
  <si>
    <t>1) 84,3 (365 дни годишно)</t>
  </si>
  <si>
    <t>01610207</t>
  </si>
  <si>
    <t>01610220</t>
  </si>
  <si>
    <t>находище "Бързия"</t>
  </si>
  <si>
    <r>
      <t>находище "Бързия"</t>
    </r>
    <r>
      <rPr>
        <sz val="8"/>
        <rFont val="Arial"/>
        <family val="2"/>
        <charset val="204"/>
      </rPr>
      <t/>
    </r>
  </si>
  <si>
    <t>"Специализирана болница за рехабилитация-Банкя"АД</t>
  </si>
  <si>
    <t>1</t>
  </si>
  <si>
    <t>2</t>
  </si>
  <si>
    <t>01610238</t>
  </si>
  <si>
    <t>250 работни дни в годината</t>
  </si>
  <si>
    <t>003603</t>
  </si>
  <si>
    <t>01610141</t>
  </si>
  <si>
    <t>01610142</t>
  </si>
  <si>
    <t>за профилактика</t>
  </si>
  <si>
    <t>1) 358,72</t>
  </si>
  <si>
    <t>1) 89689</t>
  </si>
  <si>
    <t>2) и 3) 25478</t>
  </si>
  <si>
    <t>Столична община</t>
  </si>
  <si>
    <t>за отдих</t>
  </si>
  <si>
    <t>други цели</t>
  </si>
  <si>
    <t>община</t>
  </si>
  <si>
    <t>район</t>
  </si>
  <si>
    <t>"Енерджи Делта" ЕООД</t>
  </si>
  <si>
    <t>Софийска</t>
  </si>
  <si>
    <t>ЕКАТТЕ</t>
  </si>
  <si>
    <t>Дунав</t>
  </si>
  <si>
    <t>сондаж № 3</t>
  </si>
  <si>
    <t>01610090</t>
  </si>
  <si>
    <t>Фондация "Милениум"</t>
  </si>
  <si>
    <t>Кооперация "Централен Коореративен Съюз"</t>
  </si>
  <si>
    <t>Място на водовземането</t>
  </si>
  <si>
    <t>01610255</t>
  </si>
  <si>
    <t>"Вършец Пропърти Дивелопмънт"ООД</t>
  </si>
  <si>
    <t>КЕИ "Бански каптаж"</t>
  </si>
  <si>
    <t>Фондация "Доктор Мария Монтесори"</t>
  </si>
  <si>
    <t>000019-1</t>
  </si>
  <si>
    <t>000019-2</t>
  </si>
  <si>
    <t>"Либамед" ЕООД</t>
  </si>
  <si>
    <t>01610326</t>
  </si>
  <si>
    <t>"Ведар"ООД</t>
  </si>
  <si>
    <t>сондаж № 1хг</t>
  </si>
  <si>
    <t>2) за отдих</t>
  </si>
  <si>
    <t>гр. София, кв. "Горна баня"</t>
  </si>
  <si>
    <t>Троян</t>
  </si>
  <si>
    <t>"Банкя палас" ООД</t>
  </si>
  <si>
    <t>Банкя</t>
  </si>
  <si>
    <t>5</t>
  </si>
  <si>
    <t xml:space="preserve">"Булинвест" ООД (старо наименование "СК Природа" ООД) </t>
  </si>
  <si>
    <t>"Мила - Цветан Андонов" ЕТ</t>
  </si>
  <si>
    <t>11610002</t>
  </si>
  <si>
    <t>разрешен ср.д.</t>
  </si>
  <si>
    <t>ползван ср.д.</t>
  </si>
  <si>
    <t>0</t>
  </si>
  <si>
    <t>"ПРО" ЕАД София</t>
  </si>
  <si>
    <t>РИз ПрСр № 1-МВ</t>
  </si>
  <si>
    <t>14750</t>
  </si>
  <si>
    <t>2.5</t>
  </si>
  <si>
    <t>за балнеолечение, профилактика и рехабилитация</t>
  </si>
  <si>
    <t>67069</t>
  </si>
  <si>
    <t>"ВиК" ООД Враца</t>
  </si>
  <si>
    <t>11610004</t>
  </si>
  <si>
    <t>11610005</t>
  </si>
  <si>
    <t>12702</t>
  </si>
  <si>
    <t>1.746</t>
  </si>
  <si>
    <t>други (профилактика и рехабилитация)</t>
  </si>
  <si>
    <t>"СБР-НК" ЕАД-Св.Мина</t>
  </si>
  <si>
    <t>дата</t>
  </si>
  <si>
    <t>Изменено, продължено или отказано</t>
  </si>
  <si>
    <t>"Соната" ООД</t>
  </si>
  <si>
    <t>"Блянка"</t>
  </si>
  <si>
    <t>Сума</t>
  </si>
  <si>
    <t>не ползва</t>
  </si>
  <si>
    <t>липсва тръбопровод</t>
  </si>
  <si>
    <t>Разрешени годишно</t>
  </si>
  <si>
    <t>00074-2</t>
  </si>
  <si>
    <t>04.11.2011 г.</t>
  </si>
  <si>
    <t>"Специализирани болници за рехабилитация - Здраве" ЕАД</t>
  </si>
  <si>
    <t>06.11.2011 г.</t>
  </si>
  <si>
    <t>06.11.2021 г.</t>
  </si>
  <si>
    <t>Решение за изменение, продължение на срока, отказ на разрешително</t>
  </si>
  <si>
    <t>№</t>
  </si>
  <si>
    <t>11610010</t>
  </si>
  <si>
    <t>11610011</t>
  </si>
  <si>
    <t>РИз№ 6 - МВ;  РФГ и № 6-МВ</t>
  </si>
  <si>
    <t>11610022</t>
  </si>
  <si>
    <t xml:space="preserve">РИзПрСр № 16-МВ </t>
  </si>
  <si>
    <t>21.06.2017 (договор)</t>
  </si>
  <si>
    <t>Разрешен дебит л/сек</t>
  </si>
  <si>
    <t>"СБР-НК" ЕАД София - дом детски</t>
  </si>
  <si>
    <t>18.06.2012г</t>
  </si>
  <si>
    <t xml:space="preserve">11610029 </t>
  </si>
  <si>
    <t>Други цели</t>
  </si>
  <si>
    <t>11610028</t>
  </si>
  <si>
    <t>11610012</t>
  </si>
  <si>
    <t>РИз№ 6 - МВ;  РФГ и № 6-МВ; РИз № 20-МВ</t>
  </si>
  <si>
    <t>ПБЦ</t>
  </si>
  <si>
    <t>9832</t>
  </si>
  <si>
    <t>2586</t>
  </si>
  <si>
    <t>11610025</t>
  </si>
  <si>
    <t>"Холидей он" АД</t>
  </si>
  <si>
    <t>ПБВ</t>
  </si>
  <si>
    <t>34690</t>
  </si>
  <si>
    <t>23500</t>
  </si>
  <si>
    <t>11610008</t>
  </si>
  <si>
    <t>Сондаж №Л-2</t>
  </si>
  <si>
    <t>11610026</t>
  </si>
  <si>
    <t>"Планински рай - Пенчо Костовски" ЕТ</t>
  </si>
  <si>
    <t>Сондаж №Л-1</t>
  </si>
  <si>
    <t>срок за упр.правото - 01.07.13</t>
  </si>
  <si>
    <t>11610027</t>
  </si>
  <si>
    <t>Лечебни цели</t>
  </si>
  <si>
    <t>2) 130 в периода юни—септември</t>
  </si>
  <si>
    <t>3) 35,16 (в периода октомври—май) + 44,16 (в периода юни—септември)</t>
  </si>
  <si>
    <t>44150</t>
  </si>
  <si>
    <t>РОФГр № ПВ2-199</t>
  </si>
  <si>
    <t>РИз № 214</t>
  </si>
  <si>
    <t>РИзПр Ср № 35</t>
  </si>
  <si>
    <t>РИз № 3-МВ</t>
  </si>
  <si>
    <t>РИзПр Ср № 302</t>
  </si>
  <si>
    <t>21480</t>
  </si>
  <si>
    <t>РИзПр Ср. № 9-МВ</t>
  </si>
  <si>
    <t>РПФГр ПВ1-00017</t>
  </si>
  <si>
    <t>20.03.2013 г.</t>
  </si>
  <si>
    <t>18.03.2013 г.</t>
  </si>
  <si>
    <t>РПФГр № ПВ1-00096</t>
  </si>
  <si>
    <t>РПФГр № 2422</t>
  </si>
  <si>
    <t>11610017</t>
  </si>
  <si>
    <t>РИз № 7-МВ ; РПФГр № ПВ1-00050</t>
  </si>
  <si>
    <t>12.06.12 ; 20.03.2013 г</t>
  </si>
  <si>
    <t>РПФГр. № ПВ2-00071</t>
  </si>
  <si>
    <t>РПФГр № 2422-2</t>
  </si>
  <si>
    <t>РПФГр № 2422-1</t>
  </si>
  <si>
    <t xml:space="preserve">РИзПрСр № 11-МВ </t>
  </si>
  <si>
    <t xml:space="preserve">РИзПрСр № 12-МВ </t>
  </si>
  <si>
    <t>18.6.2012; 04.07.12</t>
  </si>
  <si>
    <t>РИзПрСр № 8-МВ ; РПОФГр № 2422</t>
  </si>
  <si>
    <t>11610016</t>
  </si>
  <si>
    <t>11610013</t>
  </si>
  <si>
    <t>РПОФГр № 2422-3</t>
  </si>
  <si>
    <t>концесия</t>
  </si>
  <si>
    <t>разрешено</t>
  </si>
  <si>
    <t>Сондаж 3</t>
  </si>
  <si>
    <t>Сондаж 4</t>
  </si>
  <si>
    <t>Р Пр. №</t>
  </si>
  <si>
    <t>ресурс</t>
  </si>
  <si>
    <t>Сондаж 2</t>
  </si>
  <si>
    <t>температура</t>
  </si>
  <si>
    <t>Сондаж № Л-1</t>
  </si>
  <si>
    <t>Сондаж № Л-2</t>
  </si>
  <si>
    <t>Сондаж № Л-36</t>
  </si>
  <si>
    <t>Сондаж № Л-37</t>
  </si>
  <si>
    <t>Сондаж № Л-28</t>
  </si>
  <si>
    <t>Сондаж № ВКП-1</t>
  </si>
  <si>
    <t>разрешен</t>
  </si>
  <si>
    <t>Сондаж № 1хг</t>
  </si>
  <si>
    <t>Сондаж № 2хг</t>
  </si>
  <si>
    <t>Сондаж № 3хг</t>
  </si>
  <si>
    <t>11610003</t>
  </si>
  <si>
    <t>"Национална Специализирана болница за физикална терапия и рехабилитация" (НСБФТР) ЕАД</t>
  </si>
  <si>
    <t>Лечение и рехабилитация</t>
  </si>
  <si>
    <t>Сондаж № ТК 1 "Иваняне"</t>
  </si>
  <si>
    <t>Участък "Иваняне"</t>
  </si>
  <si>
    <t>Сондаж № 1  ВКП</t>
  </si>
  <si>
    <t>11610018</t>
  </si>
  <si>
    <t>11610019</t>
  </si>
  <si>
    <t>11610020</t>
  </si>
  <si>
    <t>РИзПрСр № 13-МВ ; РПОФГр № 2422-1</t>
  </si>
  <si>
    <t>Община Самоков</t>
  </si>
  <si>
    <t>КЕИ "Домуз дере"</t>
  </si>
  <si>
    <t>КЕИ "Хазната"</t>
  </si>
  <si>
    <t>Сондаж № 3</t>
  </si>
  <si>
    <t>Сондаж № 4</t>
  </si>
  <si>
    <t>№ РД 638/20.08.10</t>
  </si>
  <si>
    <t>Сондаж № 1ВКП</t>
  </si>
  <si>
    <t>Сондаж № 3ВКП</t>
  </si>
  <si>
    <t>Сондаж № 6хг</t>
  </si>
  <si>
    <t>Сондаж "Книжна фабрика"</t>
  </si>
  <si>
    <t>“Кока Кола Хеленик Ботълинг Къмпани България” АД</t>
  </si>
  <si>
    <t>11610009</t>
  </si>
  <si>
    <t>сондаж №  ТК 3</t>
  </si>
  <si>
    <t>38979</t>
  </si>
  <si>
    <t>Сондаж № ТК 3</t>
  </si>
  <si>
    <t>11610031</t>
  </si>
  <si>
    <t>5235</t>
  </si>
  <si>
    <t>Изменено, продължено или отказано/прекратено</t>
  </si>
  <si>
    <t>Р Пр. № 70</t>
  </si>
  <si>
    <t>Р Пр. № 296</t>
  </si>
  <si>
    <t>Р ПР. № 4-МВ</t>
  </si>
  <si>
    <t>11610030</t>
  </si>
  <si>
    <t>"Монбат Рисайклинг" ЕАД</t>
  </si>
  <si>
    <t>за други</t>
  </si>
  <si>
    <t>11610032</t>
  </si>
  <si>
    <t>сондаж №1ВКП и КЕИ "Бански каптаж"</t>
  </si>
  <si>
    <t>други</t>
  </si>
  <si>
    <t>36455</t>
  </si>
  <si>
    <t>РИз № 21-МВ</t>
  </si>
  <si>
    <t>РПр № 5-МВ</t>
  </si>
  <si>
    <t>"БАБХ" София</t>
  </si>
  <si>
    <t>РОтнемане  № РО- 1-МВ/18.06.13</t>
  </si>
  <si>
    <t>утвърден ресурс</t>
  </si>
  <si>
    <t>"Турмедико" ЕАД</t>
  </si>
  <si>
    <t>3774</t>
  </si>
  <si>
    <t>"Сан Пропъртис" ООД</t>
  </si>
  <si>
    <t>11610033</t>
  </si>
  <si>
    <t>06.03.2014г.</t>
  </si>
  <si>
    <t>6307</t>
  </si>
  <si>
    <t>РПр № 6-МВ/07.03.14</t>
  </si>
  <si>
    <t>"Мега Екоенергия 2011" ЕООД</t>
  </si>
  <si>
    <t>11610034</t>
  </si>
  <si>
    <t>РОтнемане  № РО- 2-МВ/18.06.13; жалба; потвърдено нашето решение</t>
  </si>
  <si>
    <t>11610035</t>
  </si>
  <si>
    <t>обществена чешма</t>
  </si>
  <si>
    <t>РИз № 22-МВ</t>
  </si>
  <si>
    <t>РИзОтн № 23-МВ</t>
  </si>
  <si>
    <t>11610036</t>
  </si>
  <si>
    <t>за други цели - отдих</t>
  </si>
  <si>
    <t>"БК Верила 2014" ЕООД</t>
  </si>
  <si>
    <t>РПр. № 7-МВ</t>
  </si>
  <si>
    <t>11610038</t>
  </si>
  <si>
    <t>Векра - Красимир Кръстев ЕТ</t>
  </si>
  <si>
    <t>РПр № 8-МВ</t>
  </si>
  <si>
    <t>Община Троян - чешми</t>
  </si>
  <si>
    <t>Община Троян - басейн</t>
  </si>
  <si>
    <t>питейно-битови</t>
  </si>
  <si>
    <t>11610040</t>
  </si>
  <si>
    <t>РОтн.№ РО - 3 - МВ</t>
  </si>
  <si>
    <t>00121</t>
  </si>
  <si>
    <t>РПрСр № 2-МВ</t>
  </si>
  <si>
    <t>РПрСр № 5-МВ</t>
  </si>
  <si>
    <t>РФГр ПВ1-74</t>
  </si>
  <si>
    <t>Община Столична</t>
  </si>
  <si>
    <t>находище "Софийска котловина"</t>
  </si>
  <si>
    <t>находище  "Софийска котловина"</t>
  </si>
  <si>
    <t>сондаж № 1ВКП</t>
  </si>
  <si>
    <t>сондаж № 6хг</t>
  </si>
  <si>
    <t>19.5.2012;  18.03.2013 г.</t>
  </si>
  <si>
    <t>питейно-битови и други цели</t>
  </si>
  <si>
    <t>РИз № 25-МВ</t>
  </si>
  <si>
    <t>добавяне нова цел</t>
  </si>
  <si>
    <t>РИз № 17-МВ</t>
  </si>
  <si>
    <t>за ползване от правата на "Векра"</t>
  </si>
  <si>
    <t>за ползване от правата на "Соната"</t>
  </si>
  <si>
    <t>"Факел ок" ЕООД</t>
  </si>
  <si>
    <t>"Херос Холидей" ЕООД</t>
  </si>
  <si>
    <t>11610041</t>
  </si>
  <si>
    <t>Ползвани ВК/Платени такси</t>
  </si>
  <si>
    <t>Такса</t>
  </si>
  <si>
    <t>ЧВК</t>
  </si>
  <si>
    <t>.</t>
  </si>
  <si>
    <t>11610044</t>
  </si>
  <si>
    <t>11610043</t>
  </si>
  <si>
    <t>11610045</t>
  </si>
  <si>
    <t>Други цели (отдих и воден спорт)</t>
  </si>
  <si>
    <t>4730</t>
  </si>
  <si>
    <t>12614</t>
  </si>
  <si>
    <t>ПБВ и други цели</t>
  </si>
  <si>
    <t>10.11.2015 г.</t>
  </si>
  <si>
    <t>Питейно-битово водоснабдяване</t>
  </si>
  <si>
    <t>РИз № 24-МВ</t>
  </si>
  <si>
    <t>11610039</t>
  </si>
  <si>
    <t>11610023</t>
  </si>
  <si>
    <t>11610049</t>
  </si>
  <si>
    <t>РИзПр Ср и прен. № 28-МВ</t>
  </si>
  <si>
    <t>Р ПР. №11-МВ</t>
  </si>
  <si>
    <t>прекратено , нов собственик, ползване от правата</t>
  </si>
  <si>
    <t>"Бързия Холидей Клуб" АД</t>
  </si>
  <si>
    <t>Сондаж № 1</t>
  </si>
  <si>
    <t>11610050</t>
  </si>
  <si>
    <t>Заповед № РД -901/09.12.2011</t>
  </si>
  <si>
    <t>11610051</t>
  </si>
  <si>
    <t>РФГр. № ПВ3-М-00001</t>
  </si>
  <si>
    <t>"Емил Тунев 07" ЕООД</t>
  </si>
  <si>
    <t>РИзПрСр № 10-МВ и преномериране  РВ № 11610015</t>
  </si>
  <si>
    <t>РИзПрСр № 14-МВ и преномериране с № 11610019</t>
  </si>
  <si>
    <t>РИзПрСр № 15-МВ и преномерирано с № 11610020 ; РПОФГр № 2422-2</t>
  </si>
  <si>
    <t>отменено с Реш № 50/06.02.2015 на АС, потвърдено с №  8009/01.07.2015 на ВАС</t>
  </si>
  <si>
    <t>отменено с Реш № 661/27.11.2012  на АС, потвърдено с № 4181/26.03.2014 на ВАС</t>
  </si>
  <si>
    <t>отменено с Реш № 661/27.11.2012  на АС,потвърдено с № 4181/26.03.2014 на ВАС</t>
  </si>
  <si>
    <t>други цели и пбв</t>
  </si>
  <si>
    <t>"Амбасадор Мениджмънт" ООД</t>
  </si>
  <si>
    <t>Разпределение на водното количество по цели</t>
  </si>
  <si>
    <t>126144</t>
  </si>
  <si>
    <t>РИз № 29-МВ</t>
  </si>
  <si>
    <t>измение на наименование на фирмата</t>
  </si>
  <si>
    <r>
      <t>Разпределение на разрешеното водно количество [m</t>
    </r>
    <r>
      <rPr>
        <b/>
        <vertAlign val="superscript"/>
        <sz val="8"/>
        <rFont val="Arial Narrow"/>
        <family val="2"/>
        <charset val="204"/>
      </rPr>
      <t>3</t>
    </r>
    <r>
      <rPr>
        <b/>
        <sz val="8"/>
        <rFont val="Arial Narrow"/>
        <family val="2"/>
        <charset val="204"/>
      </rPr>
      <t>]</t>
    </r>
  </si>
  <si>
    <r>
      <t>Разпределение на разрешеното водно количество [m</t>
    </r>
    <r>
      <rPr>
        <b/>
        <vertAlign val="superscript"/>
        <sz val="10"/>
        <rFont val="Arial Narrow"/>
        <family val="2"/>
        <charset val="204"/>
      </rPr>
      <t>3</t>
    </r>
    <r>
      <rPr>
        <b/>
        <sz val="10"/>
        <rFont val="Arial Narrow"/>
        <family val="2"/>
        <charset val="204"/>
      </rPr>
      <t>]</t>
    </r>
  </si>
  <si>
    <t>"Левъл Ят" ЕООД</t>
  </si>
  <si>
    <t>МБАЛ "НАЦИОНАЛНА КАРДИОЛОГИЧНА БОЛНИЦА” ЕАД</t>
  </si>
  <si>
    <t>не се ползва, няма водопровод</t>
  </si>
  <si>
    <t>Община Вършец - чешмата на главната улица</t>
  </si>
  <si>
    <t>Община Вършец - чешмата до сондаж № 3</t>
  </si>
  <si>
    <t>3.9.2012 /20.03.2013 г./15.09.2016</t>
  </si>
  <si>
    <t>Общо</t>
  </si>
  <si>
    <t>Годишно ВК общо, куб.м.</t>
  </si>
  <si>
    <t>Други</t>
  </si>
  <si>
    <t xml:space="preserve">Такса  по разрешено ВК </t>
  </si>
  <si>
    <t>34468</t>
  </si>
  <si>
    <t>"Петрана Генешка" ЕТ</t>
  </si>
  <si>
    <t>"Галакси ЛП" ООД</t>
  </si>
  <si>
    <t>за ползване от правата на "Херос"</t>
  </si>
  <si>
    <t>РПр № 14-МВ</t>
  </si>
  <si>
    <t>РПр № 13-МВ</t>
  </si>
  <si>
    <t>за ползване от правата на "Факел Ок"</t>
  </si>
  <si>
    <t>РИз № 31-МВ</t>
  </si>
  <si>
    <t>РПр. № 10-МВ</t>
  </si>
  <si>
    <t>11610055</t>
  </si>
  <si>
    <t>11610054</t>
  </si>
  <si>
    <t>11610056</t>
  </si>
  <si>
    <t>ползване от правата на "Холидей Он</t>
  </si>
  <si>
    <t>126145</t>
  </si>
  <si>
    <t>ползване от правата на "Славянски съюз"</t>
  </si>
  <si>
    <t>РИзПрСр № 16-МВ ;ПВ1-00065;                           Реш.отнемане №   РО - 4 - МВ</t>
  </si>
  <si>
    <t>РИз № 26-МВ;                                           РПр № 15-МВ</t>
  </si>
  <si>
    <t>21.10.2015 г.;                       21.11.2016</t>
  </si>
  <si>
    <t>"АТА-СПА" ООД</t>
  </si>
  <si>
    <t>"Алфарезорт Термал" ЕООД</t>
  </si>
  <si>
    <t>РИзПр.Ср № 33-МВ</t>
  </si>
  <si>
    <t>РИз № 18-МВ</t>
  </si>
  <si>
    <t>РО № РО-7-МВ</t>
  </si>
  <si>
    <t>"Ивент Про" ЕООД</t>
  </si>
  <si>
    <t xml:space="preserve">  РПр № 16-МВ</t>
  </si>
  <si>
    <t>РОтн. № 8-МВ</t>
  </si>
  <si>
    <t>РИз № 395</t>
  </si>
  <si>
    <t>РИз № 19-МВ</t>
  </si>
  <si>
    <t xml:space="preserve"> РПр № 12-МВ</t>
  </si>
  <si>
    <t>РИз. № 35-МВ</t>
  </si>
  <si>
    <t>РИз. № 27-МВ</t>
  </si>
  <si>
    <t>РИЗ№ 761; РПФГр ПВ1-00170</t>
  </si>
  <si>
    <t>РИЗ №761</t>
  </si>
  <si>
    <t xml:space="preserve"> за увеличаване ВК</t>
  </si>
  <si>
    <t>РИз. № 34-МВ</t>
  </si>
  <si>
    <t>сондаж № Л-2,Л-28,КЕИ</t>
  </si>
  <si>
    <t>РОтн. № 9-МВ</t>
  </si>
  <si>
    <t>Предоставено за стопанисване на Община Свищов</t>
  </si>
  <si>
    <t>11610060</t>
  </si>
  <si>
    <t>РИз № 37-МВ</t>
  </si>
  <si>
    <t>РИз. № 36-МВ</t>
  </si>
  <si>
    <t>свободен ресурс</t>
  </si>
  <si>
    <t xml:space="preserve">на разрешителните за водовземане от минерални води - изключителна държавна собственост и на свободните ресурси </t>
  </si>
  <si>
    <t xml:space="preserve">към </t>
  </si>
  <si>
    <t>Разпределение по ВС</t>
  </si>
  <si>
    <t>"ЕЙЧ ЕС ВИ РИЗОРТС" ЕООД</t>
  </si>
  <si>
    <t>Казичене</t>
  </si>
  <si>
    <t>С-21хг</t>
  </si>
  <si>
    <t>С-28хг</t>
  </si>
  <si>
    <t>Равно поле</t>
  </si>
  <si>
    <t>С-11в</t>
  </si>
  <si>
    <t>С-53хг</t>
  </si>
  <si>
    <t>Разрешен ср.д.дебит, л/сек</t>
  </si>
  <si>
    <t>Ресурс</t>
  </si>
  <si>
    <t>Температура</t>
  </si>
  <si>
    <t>Свободен ресурс</t>
  </si>
  <si>
    <t>Сондаж № 11в</t>
  </si>
  <si>
    <t>свободни</t>
  </si>
  <si>
    <t>Заповед № РД -88/28.01.13</t>
  </si>
  <si>
    <t>Заповед № РД-4/03.01.13</t>
  </si>
  <si>
    <t>Питейно-битово водоснабдяване и Други цели</t>
  </si>
  <si>
    <t>1 май - 30 септември</t>
  </si>
  <si>
    <t>Община Берковица</t>
  </si>
  <si>
    <t>11610061</t>
  </si>
  <si>
    <t>Др</t>
  </si>
  <si>
    <t>Разпределение по цели</t>
  </si>
  <si>
    <t>ЛПр</t>
  </si>
  <si>
    <t>946.08</t>
  </si>
  <si>
    <t>31220.64</t>
  </si>
  <si>
    <t>РИз № 3/14.11.2017 на РВ МВ № 01610185/11.05.2017г.</t>
  </si>
  <si>
    <t>3.1</t>
  </si>
  <si>
    <t>на разрешителните за водовземане от минерални води - изключителна държавна собственост предоставени за стопанисване на Общините</t>
  </si>
  <si>
    <t>към</t>
  </si>
  <si>
    <t>11610063</t>
  </si>
  <si>
    <t>РИзПр.Ср № 39-МВ, преномериране</t>
  </si>
  <si>
    <t>"Куул Мениджмънт" ООД</t>
  </si>
  <si>
    <t>Черпени водни количества - по водомер</t>
  </si>
  <si>
    <t>11610064</t>
  </si>
  <si>
    <t>Други цели (за отдих)</t>
  </si>
  <si>
    <t>22.01.2018</t>
  </si>
  <si>
    <t>РИз. № 41-МВ</t>
  </si>
  <si>
    <t>PO-10-МВ</t>
  </si>
  <si>
    <t>РОтк. № ПВ2-М-00002</t>
  </si>
  <si>
    <t>11610065</t>
  </si>
  <si>
    <t>22.075.2</t>
  </si>
  <si>
    <t>РИзПрСр № 42-МВ</t>
  </si>
  <si>
    <t>"Шипково Спа" ООД</t>
  </si>
  <si>
    <t>РИзПрСР № 3-МВ</t>
  </si>
  <si>
    <t>номера на решението е грешен (да се счита 4-МВ)</t>
  </si>
  <si>
    <t>11610066</t>
  </si>
  <si>
    <t>Предоставено на Община Троян за стопанисване с решение № 26/07.03.2018 г. на Министъра на ОСВ</t>
  </si>
  <si>
    <t>питейно-битово водоснабдяване - обществена чешма Бързия</t>
  </si>
  <si>
    <t>питейно-битово водоснабдяване - обществена чешма Берковица</t>
  </si>
  <si>
    <t>РИзмПрСр № 43-МВ</t>
  </si>
  <si>
    <t>24.3.2014 ;  13.04.2018</t>
  </si>
  <si>
    <t>Решение № ПВ1-00151 за допълване; РИзПрСр № 45 - МВ</t>
  </si>
  <si>
    <t>спряна; прекратена по искане от Заявителя</t>
  </si>
  <si>
    <t>16.6.2028 г.</t>
  </si>
  <si>
    <t>"Ивента ДМС" АД</t>
  </si>
  <si>
    <t xml:space="preserve"> РИз № 20-МВ;    Реш. Отнемане № РО - 6 - МВ</t>
  </si>
  <si>
    <t>27.5.2013;                                         2.11.2016</t>
  </si>
  <si>
    <t>11610058</t>
  </si>
  <si>
    <t>РПФГр № ПВ1-00079; Реш.отнемане № РО - 5 - МВ; Решение на ВАС за отмяна на РО-5-МВ</t>
  </si>
  <si>
    <t>20.03.2013 г.;  2.11.2016 ; юни 2018 г.</t>
  </si>
  <si>
    <t>в процедура за изменение на разрешителното</t>
  </si>
  <si>
    <t>"Aсет Mениджмънт България" ЕООД</t>
  </si>
  <si>
    <t>нов водопровод</t>
  </si>
  <si>
    <t>РИзПр.Ср № 46-МВ, преномериране</t>
  </si>
  <si>
    <t>11610067</t>
  </si>
  <si>
    <t>по нов водопровод</t>
  </si>
  <si>
    <t>Срд.д. л/сек</t>
  </si>
  <si>
    <t>Конекс - Петър Каменов ЕТ</t>
  </si>
  <si>
    <t>РИз № 47-МВ</t>
  </si>
  <si>
    <t>11610070</t>
  </si>
  <si>
    <t>РОтказ Изм.№ ПВ3-М-6</t>
  </si>
  <si>
    <t>Предоставен участък Равно поле на Община Елин Пелин  - концесия 25 години</t>
  </si>
  <si>
    <t>2019</t>
  </si>
  <si>
    <t>11610072</t>
  </si>
  <si>
    <t>"Мегас Бийч" ООД</t>
  </si>
  <si>
    <t>за увеличаване на дебита</t>
  </si>
  <si>
    <t>Модулни пречиствателни станции ЕООД</t>
  </si>
  <si>
    <t>Участък</t>
  </si>
  <si>
    <t>София - изток</t>
  </si>
  <si>
    <t>сондаж № 58хг Кривина</t>
  </si>
  <si>
    <t>Кривина</t>
  </si>
  <si>
    <t>39774</t>
  </si>
  <si>
    <t>Участък София-изток</t>
  </si>
  <si>
    <t>участък София - Т вх</t>
  </si>
  <si>
    <t>участък София - К вх</t>
  </si>
  <si>
    <t>Сн С-512хг, Требич</t>
  </si>
  <si>
    <t>Сн С-4хг, Доброславци</t>
  </si>
  <si>
    <t>Сн С-54хг, Долни Богров</t>
  </si>
  <si>
    <t>Сн С-14хг, София-4-ти кил-р</t>
  </si>
  <si>
    <t>Сн С-608хг, Чепинци</t>
  </si>
  <si>
    <t>Сн С-320хг, Световрачене</t>
  </si>
  <si>
    <t>Сн С-451хг, кв.Кумарица, Нови Искър</t>
  </si>
  <si>
    <t>участък София-запад</t>
  </si>
  <si>
    <t>Участък Костинброд - К вх</t>
  </si>
  <si>
    <t>Участък Костинброд - J вх</t>
  </si>
  <si>
    <t>Сн № 58хг Кривина</t>
  </si>
  <si>
    <t>Сн С-12хг Г.Богров</t>
  </si>
  <si>
    <t>Сн С-49, Костинброд, Маслово</t>
  </si>
  <si>
    <t>Сн С-738, Костинброд, Шияковци</t>
  </si>
  <si>
    <t>ново</t>
  </si>
  <si>
    <t>"Иван Иванов" ЕТ</t>
  </si>
  <si>
    <t>Концесия</t>
  </si>
  <si>
    <t>"Бутилираща компания - Горна баня" ООД</t>
  </si>
  <si>
    <t>"Булминвекс-ГБ" ЕООД</t>
  </si>
  <si>
    <t>Обществено ползване- чешма</t>
  </si>
  <si>
    <t>Заявбление за увеличаване на ВК на  - (1.7 л/сек) 2.8 л/сек</t>
  </si>
  <si>
    <t>"Дриймс Глобъл Пропърти" ООД</t>
  </si>
  <si>
    <t>Триаски водоносен хоризонт</t>
  </si>
  <si>
    <t>Долнонеогенски водоносен хоризонт</t>
  </si>
  <si>
    <t>С-44хг</t>
  </si>
  <si>
    <t>С-45хг</t>
  </si>
  <si>
    <t>С-46хг</t>
  </si>
  <si>
    <t>С-50хг</t>
  </si>
  <si>
    <t>С-55хг</t>
  </si>
  <si>
    <t>изм.с решение на Община Троян от 2019 г.</t>
  </si>
  <si>
    <t>регистъра се води от Община Троян</t>
  </si>
  <si>
    <t>регистъра се води от Община Свищов</t>
  </si>
  <si>
    <t>регистъра се води от Община Елин Пелин</t>
  </si>
  <si>
    <t>РИз № 44-МВ; РПрСр № 48</t>
  </si>
  <si>
    <t>2.4.2018; 19.03.2019</t>
  </si>
  <si>
    <t>11610074</t>
  </si>
  <si>
    <t>РИзПрСр № 51-МВ</t>
  </si>
  <si>
    <t>11610073</t>
  </si>
  <si>
    <t>0050</t>
  </si>
  <si>
    <t xml:space="preserve">“Специализирани болници за физикална терапия и рехабилитация” ЕАД </t>
  </si>
  <si>
    <t>Овча купел</t>
  </si>
  <si>
    <t>находище "София - Овча купел"</t>
  </si>
  <si>
    <t>01.05-30.09</t>
  </si>
  <si>
    <t>РИзм. № 248/05.08.2010</t>
  </si>
  <si>
    <t>Лечебни</t>
  </si>
  <si>
    <t>Заповед № РД-311/12.04.12</t>
  </si>
  <si>
    <t>Предоставено за стопанисване на Община Столична</t>
  </si>
  <si>
    <t>11610075</t>
  </si>
  <si>
    <t>РИз № 52-МВ</t>
  </si>
  <si>
    <t>"Витоша стил" АД</t>
  </si>
  <si>
    <t>Заповед № РД -355/03.05.2012</t>
  </si>
  <si>
    <t>"Специализирана болница за рехабилитация-Банкя"АД - база Ясен</t>
  </si>
  <si>
    <t>11610076</t>
  </si>
  <si>
    <t>РИзПрСр № 53МВ</t>
  </si>
  <si>
    <t xml:space="preserve"> "Банкя"</t>
  </si>
  <si>
    <t xml:space="preserve"> "Иваняне"</t>
  </si>
  <si>
    <t>РД-2/03.01.2020</t>
  </si>
  <si>
    <t>Сн С-2хг  Илиянци</t>
  </si>
  <si>
    <t>11610077</t>
  </si>
  <si>
    <t>11610079</t>
  </si>
  <si>
    <t>"Криейтив трейд" ЕООД</t>
  </si>
  <si>
    <t>Решение за измение № 54-МВ/30.04.2020 г. - увеличаване на ВК</t>
  </si>
  <si>
    <t>11610078</t>
  </si>
  <si>
    <t>РОтк. № РР-03-3</t>
  </si>
  <si>
    <t>11610080</t>
  </si>
  <si>
    <t>22.3.2013;  29.11.2016; 08.06.2020</t>
  </si>
  <si>
    <t>11610081</t>
  </si>
  <si>
    <t>РИзПрСР № 57-МВ</t>
  </si>
  <si>
    <t>увеличаване</t>
  </si>
  <si>
    <t>Заповед № РД-148/19.02.2021Г.</t>
  </si>
  <si>
    <t>Сн. 1хг</t>
  </si>
  <si>
    <t>л/сек</t>
  </si>
  <si>
    <t>рр-03-5</t>
  </si>
  <si>
    <t>РПр№ 17-МВ/04.03.2021</t>
  </si>
  <si>
    <t>11610082</t>
  </si>
  <si>
    <t>"Aнтарес Резорт" ЕООД</t>
  </si>
  <si>
    <t>РОтк. № РР-03-4</t>
  </si>
  <si>
    <t>"Чифлика  комплекс" ЕООД</t>
  </si>
  <si>
    <t>чл.79</t>
  </si>
  <si>
    <t>11610083</t>
  </si>
  <si>
    <t>РИзм. № 58-МВ</t>
  </si>
  <si>
    <t>РОтк № РР-03-8</t>
  </si>
  <si>
    <t>Заповед № РД-148/19.02.2021 г.</t>
  </si>
  <si>
    <t>11610084</t>
  </si>
  <si>
    <t>РИзПрСр № 62-МВ</t>
  </si>
  <si>
    <t>РИзПрСр № 60-МВ</t>
  </si>
  <si>
    <t>РИзПрСр № 59-МВ</t>
  </si>
  <si>
    <t>РИзПрСр № 61-МВ</t>
  </si>
  <si>
    <t xml:space="preserve">"Булинвест" ООД </t>
  </si>
  <si>
    <t>МД 21 ООД</t>
  </si>
  <si>
    <t>преномериране</t>
  </si>
  <si>
    <t>влязло в сила</t>
  </si>
  <si>
    <t>питейно-битово водоснабдяване; обществено ползване</t>
  </si>
  <si>
    <t>чещми</t>
  </si>
  <si>
    <t>РПр № 18-МВ</t>
  </si>
  <si>
    <t>на разрешителните за водовземане от минерални води - изключителна държавна собственост</t>
  </si>
  <si>
    <t>Сондаж №Л-51а</t>
  </si>
  <si>
    <t>Заповед № РД - 472/28.04.2021</t>
  </si>
  <si>
    <t xml:space="preserve"> Р-1хг</t>
  </si>
  <si>
    <t>Разрешен дебит</t>
  </si>
  <si>
    <t>11610087</t>
  </si>
  <si>
    <t>11610085</t>
  </si>
  <si>
    <t>"Еко-Енерджи Системс-Г" ЕООД</t>
  </si>
  <si>
    <t>11610086</t>
  </si>
  <si>
    <t>"Бранков и Сие" ООД</t>
  </si>
  <si>
    <t>нач.срок упражняване от 01.07.2022</t>
  </si>
  <si>
    <t>нач.срок упражняване от 01.07.2023</t>
  </si>
  <si>
    <t>РОтк. № РР-03-3/02.02.2021; увел. ВК; продаден имота и обекта</t>
  </si>
  <si>
    <t>"Мартиспорт" ЕООД</t>
  </si>
  <si>
    <t>собственик на къща Елора</t>
  </si>
  <si>
    <t>"Ойл Трейд 78" ЕООД</t>
  </si>
  <si>
    <t>Панчарево</t>
  </si>
  <si>
    <t>Сондаж № Р-1хг</t>
  </si>
  <si>
    <t>РИз № 3-МВ; РизПрСр № 65-МВ</t>
  </si>
  <si>
    <t>4.11.2011; 11.03.2022</t>
  </si>
  <si>
    <t>11610088</t>
  </si>
  <si>
    <t>"Топекс 2" ЕООД</t>
  </si>
  <si>
    <t>РИзмПрСр № 67-МВ</t>
  </si>
  <si>
    <t>"Профилактика, рехабилитация и отдих" ЕАД, клон Боровец</t>
  </si>
  <si>
    <t>11561089</t>
  </si>
  <si>
    <t>РИз. № 50-МВ; РР-03-4 отказ</t>
  </si>
  <si>
    <t>27.5.2019; 22.06.2022</t>
  </si>
  <si>
    <t>"ДАД" ООД</t>
  </si>
  <si>
    <t>не е ползвател</t>
  </si>
  <si>
    <t>РизПрСр № 66-МВ</t>
  </si>
  <si>
    <r>
      <t xml:space="preserve">Сдружение „Съюз на слепите в България” </t>
    </r>
    <r>
      <rPr>
        <sz val="10"/>
        <rFont val="Arial Narrow"/>
        <family val="2"/>
        <charset val="204"/>
      </rPr>
      <t xml:space="preserve"> </t>
    </r>
  </si>
  <si>
    <t>ползване от правата на "Амбасадор Мениджмънт" ООД; прекратено по чл.79, ал.5 на ЗВ</t>
  </si>
  <si>
    <t>"Хотел Дива" АД</t>
  </si>
  <si>
    <t>11610090</t>
  </si>
  <si>
    <t>11610091</t>
  </si>
  <si>
    <t>Заповед № РД-8/07.01.2016</t>
  </si>
  <si>
    <t>11610092</t>
  </si>
  <si>
    <t>28.0.2022</t>
  </si>
  <si>
    <t>жалба</t>
  </si>
  <si>
    <t>11610093</t>
  </si>
  <si>
    <t>чл.79 и изменение</t>
  </si>
  <si>
    <t>11610095</t>
  </si>
  <si>
    <t>РПр № 19-МВ</t>
  </si>
  <si>
    <t>РИз № 17-МВ; РИз. № 32- МВ; РИзПрСр № 55-МВ</t>
  </si>
  <si>
    <t>11610094</t>
  </si>
  <si>
    <t>за прекратяване</t>
  </si>
  <si>
    <t>"Софийски имоти" ЕАД</t>
  </si>
  <si>
    <r>
      <t xml:space="preserve">РПрСР № 68-МВ/20.7.22; </t>
    </r>
    <r>
      <rPr>
        <sz val="8"/>
        <color indexed="10"/>
        <rFont val="Arial Narrow"/>
        <family val="2"/>
        <charset val="204"/>
      </rPr>
      <t xml:space="preserve">Заявление </t>
    </r>
    <r>
      <rPr>
        <sz val="8"/>
        <color indexed="10"/>
        <rFont val="Arial Narrow"/>
        <family val="2"/>
        <charset val="204"/>
      </rPr>
      <t>за увел.ВК с 1.57 л/сек</t>
    </r>
  </si>
  <si>
    <t>РПФГр № ПВ2-00360; РИзПрСр № 69-МВ</t>
  </si>
  <si>
    <t>20.03.2013 г.; 09.09.2022</t>
  </si>
  <si>
    <t>Точка на присъединяване</t>
  </si>
  <si>
    <t>Балкански</t>
  </si>
  <si>
    <t>Предоставен участък Казичене на Община Столична  - концесия 25 години</t>
  </si>
  <si>
    <t>2023</t>
  </si>
  <si>
    <t>регистъра се води от Община Столична</t>
  </si>
  <si>
    <t>11610096</t>
  </si>
  <si>
    <t>ПРЕКРАТЕНО</t>
  </si>
  <si>
    <t>11610097</t>
  </si>
  <si>
    <t>Община Вършец</t>
  </si>
  <si>
    <t>Заявление ИЗм. Вх. № РР-03-4/19.7.2023 г. - добавяне на обект</t>
  </si>
  <si>
    <t>ТК - Никас</t>
  </si>
  <si>
    <t>Изм.и  Доп.</t>
  </si>
  <si>
    <t>РД-570/04.08.2023</t>
  </si>
  <si>
    <t>Сондаж № ТК 1 - "Градоман"</t>
  </si>
  <si>
    <t>"Градоман"</t>
  </si>
  <si>
    <t>Разрешен дебит, л/сек</t>
  </si>
  <si>
    <t>РИзПрСр № 70-МВ</t>
  </si>
  <si>
    <t>"Минеса" ЕООД</t>
  </si>
  <si>
    <t>"Дирада 2011" ЕООД</t>
  </si>
  <si>
    <t>краен срок</t>
  </si>
  <si>
    <t xml:space="preserve">краен срок </t>
  </si>
  <si>
    <t>ресурс С 1</t>
  </si>
  <si>
    <t>няма краен срок</t>
  </si>
  <si>
    <t>"Воден свят-Банкя" АД</t>
  </si>
  <si>
    <t>"Матьо - Минко Тодоров" ЕТ</t>
  </si>
  <si>
    <t>11610100</t>
  </si>
  <si>
    <t>11610101</t>
  </si>
  <si>
    <t>от РШ при чешма до басейн</t>
  </si>
  <si>
    <t>Медека 17 ООД</t>
  </si>
  <si>
    <t>Други цели „отдих“</t>
  </si>
  <si>
    <t>от Сн № 1</t>
  </si>
  <si>
    <t xml:space="preserve">РИз. № 40-МВ; РИз. № 49-МВ; </t>
  </si>
  <si>
    <t xml:space="preserve">19.1.2018; 21.05.2019; </t>
  </si>
  <si>
    <t>"Трансфер" ЕООД</t>
  </si>
  <si>
    <t>чл.79 - преиздаване</t>
  </si>
  <si>
    <t>за изменение и продължаване</t>
  </si>
  <si>
    <t>има нов водоползвател</t>
  </si>
  <si>
    <t>"Селтик 2024" ООД</t>
  </si>
  <si>
    <t>чл.79 преиздаване</t>
  </si>
  <si>
    <t>РПр № 21-МВ/08.05.2024</t>
  </si>
  <si>
    <t>други цели и ПБВ</t>
  </si>
  <si>
    <t>ПВ2-00327; РИзПрСр № 72 - МВ</t>
  </si>
  <si>
    <t>24.4.2014; 25.6.2024</t>
  </si>
  <si>
    <t>ползване на РВ № 11610083 - ЧЛ.79; заявление за увеличаване на ВК</t>
  </si>
  <si>
    <t>11610106</t>
  </si>
  <si>
    <t>11610107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</si>
  <si>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 </t>
    </r>
    <r>
      <rPr>
        <sz val="8"/>
        <rFont val="Arial Narrow"/>
        <family val="2"/>
        <charset val="204"/>
      </rPr>
      <t>ЕООД</t>
    </r>
  </si>
  <si>
    <t>11510105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</si>
  <si>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АД </t>
    </r>
    <r>
      <rPr>
        <sz val="8"/>
        <color rgb="FFFF0000"/>
        <rFont val="Arial Narrow"/>
        <family val="2"/>
        <charset val="204"/>
      </rPr>
      <t>ЕООД</t>
    </r>
  </si>
  <si>
    <t>РПр.№ 23-МВ</t>
  </si>
  <si>
    <t>за отнемане 0.4 л/сек</t>
  </si>
  <si>
    <t>11610108</t>
  </si>
  <si>
    <t>Предоставен на Столична община</t>
  </si>
  <si>
    <t>бутилиране</t>
  </si>
  <si>
    <t>чешма</t>
  </si>
  <si>
    <t>Заповед № РД-7/05.01.25</t>
  </si>
  <si>
    <t>по концесия</t>
  </si>
  <si>
    <t>сондаж №  ТК -Никас</t>
  </si>
  <si>
    <t>процедура</t>
  </si>
  <si>
    <t>РПрСр № 63-МВ/10.03.2022; Процедура увелич.ВК</t>
  </si>
  <si>
    <t xml:space="preserve">в процедура за изменение в част оборудване - водопровод; </t>
  </si>
  <si>
    <t>"Стийп Хил" ЕООД</t>
  </si>
  <si>
    <t>Сн 3хг</t>
  </si>
  <si>
    <t>КИ Хазната</t>
  </si>
  <si>
    <t>Заповед № РД -200/11.03.2014</t>
  </si>
  <si>
    <t>"Димара" ЕООД</t>
  </si>
  <si>
    <t>Хинд къмпани ООД</t>
  </si>
  <si>
    <t>РР-03-5</t>
  </si>
  <si>
    <t>РР-03-6</t>
  </si>
  <si>
    <t>решение за отказ</t>
  </si>
  <si>
    <t>11610110</t>
  </si>
  <si>
    <t>11610111</t>
  </si>
  <si>
    <t>КЕИ Белчински бани</t>
  </si>
  <si>
    <t>11610112</t>
  </si>
  <si>
    <t>Главболгарстрой интернешънал 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</si>
</sst>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dd\.mm\.yyyy\ &quot;г.&quot;;@"/>
    <numFmt numFmtId="168" formatCode="0.00_ ;[Red]\-0.00\ "/>
  </numFmts>
  <fonts count="52" x14ac:knownFonts="1">
    <font>
      <sz val="10"/>
      <name val="MS Sans Serif"/>
    </font>
    <font>
      <b/>
      <sz val="10"/>
      <name val="MS Sans Serif"/>
      <family val="2"/>
      <charset val="204"/>
    </font>
    <font>
      <sz val="10"/>
      <name val="MS Sans Serif"/>
      <family val="2"/>
      <charset val="204"/>
    </font>
    <font>
      <sz val="9"/>
      <name val="MS Sans Serif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MS Sans Serif"/>
      <family val="2"/>
      <charset val="204"/>
    </font>
    <font>
      <b/>
      <sz val="10"/>
      <color indexed="8"/>
      <name val="Arial"/>
      <family val="2"/>
      <charset val="204"/>
    </font>
    <font>
      <b/>
      <vertAlign val="superscript"/>
      <sz val="10"/>
      <name val="Arial"/>
      <family val="2"/>
      <charset val="204"/>
    </font>
    <font>
      <sz val="10"/>
      <name val="Arial Narrow"/>
      <family val="2"/>
      <charset val="204"/>
    </font>
    <font>
      <sz val="8"/>
      <name val="Arial Narrow"/>
      <family val="2"/>
      <charset val="204"/>
    </font>
    <font>
      <b/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0"/>
      <name val="Arial Narrow"/>
      <family val="2"/>
      <charset val="204"/>
    </font>
    <font>
      <b/>
      <sz val="8"/>
      <color indexed="8"/>
      <name val="Arial Narrow"/>
      <family val="2"/>
      <charset val="204"/>
    </font>
    <font>
      <b/>
      <sz val="10"/>
      <color indexed="8"/>
      <name val="Arial Narrow"/>
      <family val="2"/>
      <charset val="204"/>
    </font>
    <font>
      <b/>
      <vertAlign val="superscript"/>
      <sz val="8"/>
      <name val="Arial Narrow"/>
      <family val="2"/>
      <charset val="204"/>
    </font>
    <font>
      <b/>
      <sz val="9"/>
      <name val="Arial Narrow"/>
      <family val="2"/>
      <charset val="204"/>
    </font>
    <font>
      <b/>
      <vertAlign val="superscript"/>
      <sz val="10"/>
      <name val="Arial Narrow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9"/>
      <name val="MS Sans Serif"/>
      <family val="2"/>
      <charset val="204"/>
    </font>
    <font>
      <sz val="10"/>
      <name val="Times New Roman"/>
      <family val="1"/>
      <charset val="204"/>
    </font>
    <font>
      <sz val="8"/>
      <name val="MS Sans Serif"/>
      <family val="2"/>
      <charset val="204"/>
    </font>
    <font>
      <sz val="8"/>
      <color indexed="10"/>
      <name val="Arial Narrow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MS Sans Serif"/>
      <family val="2"/>
      <charset val="204"/>
    </font>
    <font>
      <sz val="8"/>
      <color rgb="FFFF0000"/>
      <name val="Arial"/>
      <family val="2"/>
    </font>
    <font>
      <sz val="8"/>
      <color rgb="FFFF0000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0"/>
      <color rgb="FFFF0000"/>
      <name val="Arial Narrow"/>
      <family val="2"/>
      <charset val="204"/>
    </font>
    <font>
      <b/>
      <sz val="8"/>
      <color theme="3" tint="0.39997558519241921"/>
      <name val="Arial Narrow"/>
      <family val="2"/>
      <charset val="204"/>
    </font>
    <font>
      <b/>
      <sz val="8"/>
      <color rgb="FF0070C0"/>
      <name val="Arial Narrow"/>
      <family val="2"/>
      <charset val="204"/>
    </font>
    <font>
      <sz val="8"/>
      <color theme="8" tint="-0.249977111117893"/>
      <name val="Arial Narrow"/>
      <family val="2"/>
      <charset val="204"/>
    </font>
    <font>
      <sz val="8"/>
      <color rgb="FF000000"/>
      <name val="Arial Narrow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theme="3" tint="0.39997558519241921"/>
      <name val="Arial Narrow"/>
      <family val="2"/>
      <charset val="204"/>
    </font>
    <font>
      <sz val="8"/>
      <color rgb="FF00B0F0"/>
      <name val="Arial Narrow"/>
      <family val="2"/>
      <charset val="204"/>
    </font>
    <font>
      <b/>
      <sz val="8"/>
      <color theme="6" tint="-0.249977111117893"/>
      <name val="Arial Narrow"/>
      <family val="2"/>
      <charset val="204"/>
    </font>
    <font>
      <sz val="8"/>
      <color rgb="FF0070C0"/>
      <name val="Arial Narrow"/>
      <family val="2"/>
      <charset val="204"/>
    </font>
    <font>
      <sz val="10"/>
      <color rgb="FF0070C0"/>
      <name val="Arial Narrow"/>
      <family val="2"/>
      <charset val="204"/>
    </font>
    <font>
      <sz val="10"/>
      <color rgb="FFFF0000"/>
      <name val="MS Sans Serif"/>
      <family val="2"/>
      <charset val="204"/>
    </font>
    <font>
      <strike/>
      <sz val="8"/>
      <color rgb="FFFF0000"/>
      <name val="Arial Narrow"/>
      <family val="2"/>
      <charset val="204"/>
    </font>
    <font>
      <sz val="10"/>
      <color rgb="FFFF0000"/>
      <name val="Arial"/>
      <family val="2"/>
      <charset val="204"/>
    </font>
    <font>
      <sz val="9"/>
      <color rgb="FF00B0F0"/>
      <name val="Arial Narrow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6" fillId="0" borderId="0"/>
    <xf numFmtId="0" fontId="16" fillId="0" borderId="0"/>
    <xf numFmtId="9" fontId="2" fillId="0" borderId="0" applyFont="0" applyFill="0" applyBorder="0" applyAlignment="0" applyProtection="0"/>
  </cellStyleXfs>
  <cellXfs count="864">
    <xf numFmtId="0" fontId="0" fillId="0" borderId="0" xfId="0"/>
    <xf numFmtId="49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67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/>
    <xf numFmtId="167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9" fillId="0" borderId="0" xfId="0" applyNumberFormat="1" applyFont="1" applyAlignment="1">
      <alignment vertical="center"/>
    </xf>
    <xf numFmtId="1" fontId="29" fillId="0" borderId="0" xfId="0" applyNumberFormat="1" applyFont="1" applyAlignment="1">
      <alignment horizontal="center" vertical="center"/>
    </xf>
    <xf numFmtId="0" fontId="30" fillId="0" borderId="0" xfId="0" applyFont="1"/>
    <xf numFmtId="0" fontId="29" fillId="0" borderId="0" xfId="0" applyFont="1"/>
    <xf numFmtId="4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49" fontId="31" fillId="0" borderId="0" xfId="0" applyNumberFormat="1" applyFont="1" applyAlignment="1">
      <alignment vertical="center"/>
    </xf>
    <xf numFmtId="0" fontId="9" fillId="0" borderId="0" xfId="0" applyFont="1"/>
    <xf numFmtId="0" fontId="10" fillId="0" borderId="0" xfId="0" applyFont="1"/>
    <xf numFmtId="0" fontId="32" fillId="0" borderId="0" xfId="0" applyFont="1"/>
    <xf numFmtId="164" fontId="10" fillId="0" borderId="0" xfId="0" applyNumberFormat="1" applyFont="1"/>
    <xf numFmtId="0" fontId="33" fillId="0" borderId="0" xfId="0" applyFont="1"/>
    <xf numFmtId="164" fontId="32" fillId="0" borderId="0" xfId="0" applyNumberFormat="1" applyFont="1"/>
    <xf numFmtId="2" fontId="10" fillId="0" borderId="0" xfId="0" applyNumberFormat="1" applyFont="1"/>
    <xf numFmtId="2" fontId="32" fillId="0" borderId="0" xfId="0" applyNumberFormat="1" applyFont="1"/>
    <xf numFmtId="165" fontId="10" fillId="0" borderId="0" xfId="0" applyNumberFormat="1" applyFont="1"/>
    <xf numFmtId="2" fontId="33" fillId="0" borderId="0" xfId="0" applyNumberFormat="1" applyFont="1"/>
    <xf numFmtId="165" fontId="32" fillId="0" borderId="0" xfId="0" applyNumberFormat="1" applyFont="1"/>
    <xf numFmtId="0" fontId="9" fillId="0" borderId="0" xfId="1" applyFont="1"/>
    <xf numFmtId="49" fontId="12" fillId="0" borderId="0" xfId="1" applyNumberFormat="1" applyFont="1" applyAlignment="1">
      <alignment vertical="center"/>
    </xf>
    <xf numFmtId="167" fontId="12" fillId="0" borderId="0" xfId="1" applyNumberFormat="1" applyFont="1" applyAlignment="1">
      <alignment horizontal="center" vertical="center"/>
    </xf>
    <xf numFmtId="49" fontId="12" fillId="0" borderId="0" xfId="1" applyNumberFormat="1" applyFont="1" applyAlignment="1">
      <alignment horizontal="center" vertical="center"/>
    </xf>
    <xf numFmtId="0" fontId="12" fillId="0" borderId="0" xfId="1" applyFont="1" applyAlignment="1">
      <alignment vertical="center"/>
    </xf>
    <xf numFmtId="14" fontId="12" fillId="0" borderId="0" xfId="1" applyNumberFormat="1" applyFont="1" applyAlignment="1">
      <alignment horizontal="center" vertical="center"/>
    </xf>
    <xf numFmtId="0" fontId="12" fillId="0" borderId="0" xfId="1" applyFont="1"/>
    <xf numFmtId="2" fontId="12" fillId="0" borderId="0" xfId="1" applyNumberFormat="1" applyFont="1" applyAlignment="1">
      <alignment vertical="center"/>
    </xf>
    <xf numFmtId="0" fontId="12" fillId="0" borderId="0" xfId="0" applyFont="1"/>
    <xf numFmtId="49" fontId="10" fillId="0" borderId="1" xfId="0" applyNumberFormat="1" applyFont="1" applyBorder="1" applyAlignment="1">
      <alignment vertical="center"/>
    </xf>
    <xf numFmtId="14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/>
    <xf numFmtId="49" fontId="11" fillId="0" borderId="2" xfId="0" applyNumberFormat="1" applyFont="1" applyBorder="1" applyAlignment="1">
      <alignment vertical="center"/>
    </xf>
    <xf numFmtId="14" fontId="10" fillId="0" borderId="0" xfId="0" applyNumberFormat="1" applyFont="1" applyAlignment="1">
      <alignment horizontal="center" vertical="center"/>
    </xf>
    <xf numFmtId="49" fontId="17" fillId="0" borderId="2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2" fontId="10" fillId="0" borderId="0" xfId="0" applyNumberFormat="1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17" fillId="0" borderId="1" xfId="1" applyNumberFormat="1" applyFont="1" applyBorder="1" applyAlignment="1">
      <alignment vertical="center"/>
    </xf>
    <xf numFmtId="49" fontId="11" fillId="0" borderId="1" xfId="0" applyNumberFormat="1" applyFont="1" applyBorder="1" applyAlignment="1">
      <alignment vertical="center"/>
    </xf>
    <xf numFmtId="49" fontId="17" fillId="0" borderId="1" xfId="0" applyNumberFormat="1" applyFont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7" fontId="32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vertical="center"/>
    </xf>
    <xf numFmtId="0" fontId="33" fillId="2" borderId="3" xfId="0" applyFont="1" applyFill="1" applyBorder="1" applyAlignment="1">
      <alignment horizontal="center" vertical="center"/>
    </xf>
    <xf numFmtId="49" fontId="32" fillId="0" borderId="0" xfId="0" applyNumberFormat="1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vertical="center"/>
    </xf>
    <xf numFmtId="0" fontId="32" fillId="0" borderId="3" xfId="0" applyFont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0" borderId="0" xfId="0" applyFont="1" applyAlignment="1">
      <alignment wrapText="1"/>
    </xf>
    <xf numFmtId="49" fontId="34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0" fillId="0" borderId="0" xfId="0" applyNumberFormat="1" applyFont="1" applyAlignment="1">
      <alignment vertical="center" wrapText="1"/>
    </xf>
    <xf numFmtId="14" fontId="10" fillId="0" borderId="0" xfId="0" applyNumberFormat="1" applyFont="1"/>
    <xf numFmtId="0" fontId="12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165" fontId="11" fillId="3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49" fontId="10" fillId="0" borderId="1" xfId="1" applyNumberFormat="1" applyFont="1" applyBorder="1" applyAlignment="1">
      <alignment vertical="center"/>
    </xf>
    <xf numFmtId="14" fontId="10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horizontal="center" vertical="center"/>
    </xf>
    <xf numFmtId="0" fontId="10" fillId="0" borderId="0" xfId="1" applyFont="1"/>
    <xf numFmtId="167" fontId="32" fillId="0" borderId="0" xfId="1" applyNumberFormat="1" applyFont="1" applyAlignment="1">
      <alignment horizontal="center" vertical="center"/>
    </xf>
    <xf numFmtId="0" fontId="33" fillId="0" borderId="0" xfId="1" applyFont="1"/>
    <xf numFmtId="2" fontId="12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horizontal="center" vertical="center"/>
    </xf>
    <xf numFmtId="0" fontId="10" fillId="4" borderId="0" xfId="0" applyFont="1" applyFill="1"/>
    <xf numFmtId="0" fontId="34" fillId="0" borderId="0" xfId="1" applyFont="1" applyAlignment="1">
      <alignment vertical="center"/>
    </xf>
    <xf numFmtId="14" fontId="32" fillId="0" borderId="0" xfId="0" applyNumberFormat="1" applyFont="1" applyAlignment="1">
      <alignment horizontal="center" vertical="center"/>
    </xf>
    <xf numFmtId="0" fontId="35" fillId="0" borderId="0" xfId="0" applyFont="1"/>
    <xf numFmtId="0" fontId="10" fillId="5" borderId="0" xfId="0" applyFont="1" applyFill="1"/>
    <xf numFmtId="0" fontId="10" fillId="2" borderId="3" xfId="0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/>
    <xf numFmtId="0" fontId="10" fillId="0" borderId="6" xfId="0" applyFont="1" applyBorder="1"/>
    <xf numFmtId="49" fontId="32" fillId="0" borderId="3" xfId="0" applyNumberFormat="1" applyFont="1" applyBorder="1" applyAlignment="1">
      <alignment horizontal="center" vertical="center"/>
    </xf>
    <xf numFmtId="167" fontId="32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vertical="center" wrapText="1"/>
    </xf>
    <xf numFmtId="49" fontId="32" fillId="0" borderId="3" xfId="0" applyNumberFormat="1" applyFont="1" applyBorder="1" applyAlignment="1">
      <alignment vertical="center"/>
    </xf>
    <xf numFmtId="2" fontId="32" fillId="0" borderId="3" xfId="0" applyNumberFormat="1" applyFont="1" applyBorder="1" applyAlignment="1">
      <alignment horizontal="center" vertical="center"/>
    </xf>
    <xf numFmtId="1" fontId="32" fillId="0" borderId="3" xfId="0" applyNumberFormat="1" applyFont="1" applyBorder="1" applyAlignment="1">
      <alignment horizontal="center" vertical="center"/>
    </xf>
    <xf numFmtId="2" fontId="32" fillId="0" borderId="3" xfId="0" applyNumberFormat="1" applyFont="1" applyBorder="1" applyAlignment="1">
      <alignment vertical="center"/>
    </xf>
    <xf numFmtId="0" fontId="33" fillId="6" borderId="3" xfId="0" applyFont="1" applyFill="1" applyBorder="1" applyAlignment="1">
      <alignment horizontal="center"/>
    </xf>
    <xf numFmtId="0" fontId="33" fillId="5" borderId="3" xfId="0" applyFont="1" applyFill="1" applyBorder="1" applyAlignment="1">
      <alignment horizontal="center"/>
    </xf>
    <xf numFmtId="0" fontId="32" fillId="0" borderId="3" xfId="0" applyFont="1" applyBorder="1" applyAlignment="1">
      <alignment horizontal="left" vertical="center"/>
    </xf>
    <xf numFmtId="0" fontId="32" fillId="0" borderId="3" xfId="0" applyFont="1" applyBorder="1"/>
    <xf numFmtId="0" fontId="10" fillId="6" borderId="3" xfId="0" applyFont="1" applyFill="1" applyBorder="1" applyAlignment="1">
      <alignment horizontal="center"/>
    </xf>
    <xf numFmtId="0" fontId="32" fillId="5" borderId="3" xfId="0" applyFont="1" applyFill="1" applyBorder="1" applyAlignment="1">
      <alignment horizontal="center"/>
    </xf>
    <xf numFmtId="0" fontId="32" fillId="6" borderId="3" xfId="0" applyFont="1" applyFill="1" applyBorder="1" applyAlignment="1">
      <alignment horizontal="center"/>
    </xf>
    <xf numFmtId="0" fontId="10" fillId="0" borderId="3" xfId="0" applyFont="1" applyBorder="1"/>
    <xf numFmtId="0" fontId="10" fillId="5" borderId="3" xfId="0" applyFont="1" applyFill="1" applyBorder="1" applyAlignment="1">
      <alignment horizontal="center"/>
    </xf>
    <xf numFmtId="167" fontId="32" fillId="0" borderId="3" xfId="0" applyNumberFormat="1" applyFont="1" applyBorder="1" applyAlignment="1">
      <alignment horizontal="center" vertical="center" wrapText="1"/>
    </xf>
    <xf numFmtId="14" fontId="32" fillId="0" borderId="3" xfId="0" applyNumberFormat="1" applyFont="1" applyBorder="1" applyAlignment="1">
      <alignment horizontal="center" vertical="center"/>
    </xf>
    <xf numFmtId="165" fontId="32" fillId="0" borderId="3" xfId="0" applyNumberFormat="1" applyFont="1" applyBorder="1" applyAlignment="1">
      <alignment vertical="center"/>
    </xf>
    <xf numFmtId="2" fontId="35" fillId="6" borderId="3" xfId="0" applyNumberFormat="1" applyFont="1" applyFill="1" applyBorder="1" applyAlignment="1">
      <alignment horizontal="center"/>
    </xf>
    <xf numFmtId="2" fontId="32" fillId="6" borderId="3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1" fontId="32" fillId="0" borderId="3" xfId="0" applyNumberFormat="1" applyFont="1" applyBorder="1" applyAlignment="1">
      <alignment vertical="center"/>
    </xf>
    <xf numFmtId="0" fontId="33" fillId="0" borderId="3" xfId="0" applyFont="1" applyBorder="1"/>
    <xf numFmtId="0" fontId="9" fillId="0" borderId="3" xfId="0" applyFont="1" applyBorder="1"/>
    <xf numFmtId="0" fontId="10" fillId="0" borderId="6" xfId="0" applyFont="1" applyBorder="1" applyAlignment="1">
      <alignment horizontal="center"/>
    </xf>
    <xf numFmtId="0" fontId="33" fillId="6" borderId="6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32" fillId="6" borderId="6" xfId="0" applyFont="1" applyFill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1" fontId="32" fillId="0" borderId="3" xfId="0" applyNumberFormat="1" applyFont="1" applyBorder="1"/>
    <xf numFmtId="0" fontId="10" fillId="6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49" fontId="32" fillId="0" borderId="3" xfId="0" applyNumberFormat="1" applyFont="1" applyBorder="1" applyAlignment="1">
      <alignment horizontal="center" vertical="center" wrapText="1"/>
    </xf>
    <xf numFmtId="0" fontId="35" fillId="0" borderId="3" xfId="0" applyFont="1" applyBorder="1"/>
    <xf numFmtId="0" fontId="32" fillId="0" borderId="6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2" fillId="0" borderId="3" xfId="0" applyFont="1" applyBorder="1" applyAlignment="1">
      <alignment wrapText="1"/>
    </xf>
    <xf numFmtId="14" fontId="32" fillId="0" borderId="3" xfId="0" applyNumberFormat="1" applyFont="1" applyBorder="1" applyAlignment="1">
      <alignment horizontal="center" vertical="center" wrapText="1"/>
    </xf>
    <xf numFmtId="49" fontId="32" fillId="0" borderId="4" xfId="0" applyNumberFormat="1" applyFont="1" applyBorder="1" applyAlignment="1">
      <alignment horizontal="center" vertical="center"/>
    </xf>
    <xf numFmtId="167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horizontal="left" vertical="center"/>
    </xf>
    <xf numFmtId="0" fontId="32" fillId="0" borderId="4" xfId="0" applyFont="1" applyBorder="1" applyAlignment="1">
      <alignment horizontal="center" vertical="center"/>
    </xf>
    <xf numFmtId="2" fontId="32" fillId="0" borderId="4" xfId="0" applyNumberFormat="1" applyFont="1" applyBorder="1" applyAlignment="1">
      <alignment vertical="center"/>
    </xf>
    <xf numFmtId="0" fontId="32" fillId="0" borderId="4" xfId="0" applyFont="1" applyBorder="1"/>
    <xf numFmtId="0" fontId="33" fillId="0" borderId="4" xfId="0" applyFont="1" applyBorder="1"/>
    <xf numFmtId="49" fontId="32" fillId="0" borderId="7" xfId="0" applyNumberFormat="1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/>
    </xf>
    <xf numFmtId="49" fontId="32" fillId="0" borderId="7" xfId="0" applyNumberFormat="1" applyFont="1" applyBorder="1" applyAlignment="1">
      <alignment vertical="center" wrapText="1"/>
    </xf>
    <xf numFmtId="49" fontId="32" fillId="0" borderId="7" xfId="0" applyNumberFormat="1" applyFont="1" applyBorder="1" applyAlignment="1">
      <alignment vertical="center"/>
    </xf>
    <xf numFmtId="2" fontId="32" fillId="0" borderId="7" xfId="0" applyNumberFormat="1" applyFont="1" applyBorder="1" applyAlignment="1">
      <alignment horizontal="center" vertical="center"/>
    </xf>
    <xf numFmtId="1" fontId="32" fillId="0" borderId="7" xfId="0" applyNumberFormat="1" applyFont="1" applyBorder="1" applyAlignment="1">
      <alignment horizontal="center" vertical="center"/>
    </xf>
    <xf numFmtId="164" fontId="32" fillId="0" borderId="7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vertical="center"/>
    </xf>
    <xf numFmtId="49" fontId="32" fillId="0" borderId="7" xfId="0" applyNumberFormat="1" applyFont="1" applyBorder="1" applyAlignment="1">
      <alignment horizontal="right" vertical="center"/>
    </xf>
    <xf numFmtId="0" fontId="32" fillId="0" borderId="1" xfId="0" applyFont="1" applyBorder="1"/>
    <xf numFmtId="2" fontId="32" fillId="0" borderId="1" xfId="0" applyNumberFormat="1" applyFont="1" applyBorder="1"/>
    <xf numFmtId="0" fontId="33" fillId="0" borderId="1" xfId="0" applyFont="1" applyBorder="1"/>
    <xf numFmtId="0" fontId="33" fillId="0" borderId="7" xfId="0" applyFont="1" applyBorder="1"/>
    <xf numFmtId="0" fontId="36" fillId="0" borderId="7" xfId="0" applyFont="1" applyBorder="1"/>
    <xf numFmtId="0" fontId="17" fillId="0" borderId="7" xfId="0" applyFont="1" applyBorder="1"/>
    <xf numFmtId="167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/>
    <xf numFmtId="0" fontId="10" fillId="0" borderId="4" xfId="0" applyFont="1" applyBorder="1"/>
    <xf numFmtId="49" fontId="10" fillId="0" borderId="7" xfId="0" applyNumberFormat="1" applyFont="1" applyBorder="1" applyAlignment="1">
      <alignment horizontal="center" vertical="center"/>
    </xf>
    <xf numFmtId="167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vertical="center"/>
    </xf>
    <xf numFmtId="0" fontId="10" fillId="0" borderId="7" xfId="0" applyFont="1" applyBorder="1" applyAlignment="1">
      <alignment horizontal="left" vertical="center"/>
    </xf>
    <xf numFmtId="2" fontId="10" fillId="0" borderId="7" xfId="0" applyNumberFormat="1" applyFont="1" applyBorder="1" applyAlignment="1">
      <alignment vertical="center"/>
    </xf>
    <xf numFmtId="1" fontId="10" fillId="0" borderId="7" xfId="0" applyNumberFormat="1" applyFont="1" applyBorder="1" applyAlignment="1">
      <alignment horizontal="center" vertical="center"/>
    </xf>
    <xf numFmtId="1" fontId="10" fillId="0" borderId="7" xfId="0" applyNumberFormat="1" applyFont="1" applyBorder="1" applyAlignment="1">
      <alignment vertical="center"/>
    </xf>
    <xf numFmtId="0" fontId="10" fillId="0" borderId="7" xfId="0" applyFont="1" applyBorder="1"/>
    <xf numFmtId="2" fontId="10" fillId="0" borderId="1" xfId="0" applyNumberFormat="1" applyFont="1" applyBorder="1"/>
    <xf numFmtId="0" fontId="9" fillId="0" borderId="1" xfId="0" applyFont="1" applyBorder="1"/>
    <xf numFmtId="0" fontId="32" fillId="0" borderId="4" xfId="0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167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0" fontId="10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/>
    <xf numFmtId="49" fontId="32" fillId="0" borderId="8" xfId="0" applyNumberFormat="1" applyFont="1" applyBorder="1" applyAlignment="1">
      <alignment horizontal="center" vertical="center"/>
    </xf>
    <xf numFmtId="167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left" vertical="center"/>
    </xf>
    <xf numFmtId="0" fontId="32" fillId="0" borderId="8" xfId="0" applyFont="1" applyBorder="1" applyAlignment="1">
      <alignment horizontal="center" vertical="center"/>
    </xf>
    <xf numFmtId="2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center" vertical="center" wrapText="1"/>
    </xf>
    <xf numFmtId="0" fontId="32" fillId="0" borderId="8" xfId="0" applyFont="1" applyBorder="1"/>
    <xf numFmtId="0" fontId="32" fillId="0" borderId="9" xfId="0" applyFont="1" applyBorder="1"/>
    <xf numFmtId="0" fontId="33" fillId="0" borderId="8" xfId="0" applyFont="1" applyBorder="1"/>
    <xf numFmtId="167" fontId="32" fillId="0" borderId="4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left" vertical="center"/>
    </xf>
    <xf numFmtId="0" fontId="32" fillId="0" borderId="7" xfId="0" applyFont="1" applyBorder="1"/>
    <xf numFmtId="1" fontId="32" fillId="0" borderId="7" xfId="0" applyNumberFormat="1" applyFont="1" applyBorder="1" applyAlignment="1">
      <alignment vertical="center"/>
    </xf>
    <xf numFmtId="14" fontId="32" fillId="0" borderId="7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/>
    </xf>
    <xf numFmtId="14" fontId="32" fillId="0" borderId="4" xfId="0" applyNumberFormat="1" applyFont="1" applyBorder="1" applyAlignment="1">
      <alignment horizontal="center" vertical="center"/>
    </xf>
    <xf numFmtId="2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/>
    </xf>
    <xf numFmtId="0" fontId="37" fillId="0" borderId="7" xfId="0" applyFont="1" applyBorder="1"/>
    <xf numFmtId="165" fontId="32" fillId="0" borderId="7" xfId="0" applyNumberFormat="1" applyFont="1" applyBorder="1" applyAlignment="1">
      <alignment vertical="center"/>
    </xf>
    <xf numFmtId="1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 wrapText="1"/>
    </xf>
    <xf numFmtId="167" fontId="10" fillId="0" borderId="7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/>
    </xf>
    <xf numFmtId="167" fontId="10" fillId="0" borderId="10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0" fontId="10" fillId="0" borderId="10" xfId="0" applyFont="1" applyBorder="1"/>
    <xf numFmtId="2" fontId="11" fillId="0" borderId="3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 vertical="center"/>
    </xf>
    <xf numFmtId="2" fontId="11" fillId="4" borderId="3" xfId="0" applyNumberFormat="1" applyFont="1" applyFill="1" applyBorder="1" applyAlignment="1">
      <alignment horizontal="center" vertical="center"/>
    </xf>
    <xf numFmtId="0" fontId="38" fillId="7" borderId="3" xfId="0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 vertical="center"/>
    </xf>
    <xf numFmtId="9" fontId="10" fillId="0" borderId="0" xfId="4" applyFont="1" applyFill="1"/>
    <xf numFmtId="14" fontId="32" fillId="0" borderId="7" xfId="0" applyNumberFormat="1" applyFont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49" fontId="32" fillId="0" borderId="11" xfId="0" applyNumberFormat="1" applyFont="1" applyBorder="1" applyAlignment="1">
      <alignment vertical="center"/>
    </xf>
    <xf numFmtId="0" fontId="32" fillId="0" borderId="11" xfId="0" applyFont="1" applyBorder="1"/>
    <xf numFmtId="0" fontId="32" fillId="0" borderId="11" xfId="0" applyFont="1" applyBorder="1" applyAlignment="1">
      <alignment horizontal="left" vertical="center"/>
    </xf>
    <xf numFmtId="0" fontId="32" fillId="0" borderId="7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vertical="center"/>
    </xf>
    <xf numFmtId="165" fontId="32" fillId="0" borderId="3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165" fontId="10" fillId="0" borderId="7" xfId="0" applyNumberFormat="1" applyFont="1" applyBorder="1" applyAlignment="1">
      <alignment horizontal="center" vertical="center"/>
    </xf>
    <xf numFmtId="0" fontId="32" fillId="0" borderId="4" xfId="0" applyFont="1" applyBorder="1" applyAlignment="1">
      <alignment wrapText="1"/>
    </xf>
    <xf numFmtId="165" fontId="32" fillId="0" borderId="4" xfId="0" applyNumberFormat="1" applyFont="1" applyBorder="1" applyAlignment="1">
      <alignment horizontal="center" vertical="center"/>
    </xf>
    <xf numFmtId="165" fontId="9" fillId="0" borderId="4" xfId="0" applyNumberFormat="1" applyFont="1" applyBorder="1"/>
    <xf numFmtId="165" fontId="9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165" fontId="10" fillId="0" borderId="10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165" fontId="32" fillId="0" borderId="3" xfId="0" applyNumberFormat="1" applyFont="1" applyBorder="1"/>
    <xf numFmtId="165" fontId="32" fillId="0" borderId="4" xfId="0" applyNumberFormat="1" applyFont="1" applyBorder="1"/>
    <xf numFmtId="165" fontId="32" fillId="0" borderId="8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49" fontId="10" fillId="0" borderId="3" xfId="0" applyNumberFormat="1" applyFont="1" applyBorder="1" applyAlignment="1">
      <alignment vertical="center" wrapText="1"/>
    </xf>
    <xf numFmtId="14" fontId="32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vertical="center" wrapText="1"/>
    </xf>
    <xf numFmtId="167" fontId="32" fillId="0" borderId="4" xfId="0" applyNumberFormat="1" applyFont="1" applyBorder="1" applyAlignment="1">
      <alignment vertical="center"/>
    </xf>
    <xf numFmtId="2" fontId="32" fillId="0" borderId="8" xfId="0" applyNumberFormat="1" applyFont="1" applyBorder="1" applyAlignment="1">
      <alignment horizontal="center" vertical="center"/>
    </xf>
    <xf numFmtId="1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 wrapText="1"/>
    </xf>
    <xf numFmtId="167" fontId="32" fillId="0" borderId="7" xfId="0" applyNumberFormat="1" applyFont="1" applyBorder="1" applyAlignment="1">
      <alignment vertical="center"/>
    </xf>
    <xf numFmtId="14" fontId="32" fillId="0" borderId="4" xfId="0" applyNumberFormat="1" applyFont="1" applyBorder="1" applyAlignment="1">
      <alignment wrapText="1"/>
    </xf>
    <xf numFmtId="167" fontId="10" fillId="0" borderId="8" xfId="0" applyNumberFormat="1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 wrapText="1"/>
    </xf>
    <xf numFmtId="167" fontId="32" fillId="0" borderId="8" xfId="0" applyNumberFormat="1" applyFont="1" applyBorder="1" applyAlignment="1">
      <alignment horizontal="center" vertical="center" wrapText="1"/>
    </xf>
    <xf numFmtId="0" fontId="32" fillId="0" borderId="8" xfId="0" applyFont="1" applyBorder="1" applyAlignment="1">
      <alignment wrapText="1"/>
    </xf>
    <xf numFmtId="14" fontId="32" fillId="0" borderId="8" xfId="0" applyNumberFormat="1" applyFont="1" applyBorder="1" applyAlignment="1">
      <alignment wrapText="1"/>
    </xf>
    <xf numFmtId="0" fontId="36" fillId="0" borderId="3" xfId="0" applyFont="1" applyBorder="1"/>
    <xf numFmtId="0" fontId="35" fillId="0" borderId="4" xfId="0" applyFont="1" applyBorder="1"/>
    <xf numFmtId="0" fontId="36" fillId="0" borderId="8" xfId="0" applyFont="1" applyBorder="1"/>
    <xf numFmtId="0" fontId="36" fillId="0" borderId="4" xfId="0" applyFont="1" applyBorder="1"/>
    <xf numFmtId="0" fontId="11" fillId="0" borderId="8" xfId="0" applyFont="1" applyBorder="1"/>
    <xf numFmtId="0" fontId="32" fillId="0" borderId="7" xfId="0" applyFont="1" applyBorder="1" applyAlignment="1">
      <alignment wrapText="1"/>
    </xf>
    <xf numFmtId="165" fontId="32" fillId="0" borderId="7" xfId="0" applyNumberFormat="1" applyFont="1" applyBorder="1" applyAlignment="1">
      <alignment horizontal="center" vertical="center"/>
    </xf>
    <xf numFmtId="165" fontId="32" fillId="0" borderId="4" xfId="0" applyNumberFormat="1" applyFont="1" applyBorder="1" applyAlignment="1">
      <alignment vertical="center"/>
    </xf>
    <xf numFmtId="167" fontId="10" fillId="0" borderId="7" xfId="0" applyNumberFormat="1" applyFont="1" applyBorder="1" applyAlignment="1">
      <alignment horizontal="left" vertical="center"/>
    </xf>
    <xf numFmtId="49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165" fontId="39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wrapText="1"/>
    </xf>
    <xf numFmtId="165" fontId="39" fillId="0" borderId="7" xfId="0" applyNumberFormat="1" applyFont="1" applyBorder="1" applyAlignment="1">
      <alignment vertical="center"/>
    </xf>
    <xf numFmtId="165" fontId="32" fillId="0" borderId="8" xfId="0" applyNumberFormat="1" applyFont="1" applyBorder="1" applyAlignment="1">
      <alignment vertical="center"/>
    </xf>
    <xf numFmtId="165" fontId="10" fillId="0" borderId="8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65" fontId="39" fillId="0" borderId="8" xfId="0" applyNumberFormat="1" applyFont="1" applyBorder="1" applyAlignment="1">
      <alignment vertical="center"/>
    </xf>
    <xf numFmtId="164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horizontal="left" vertical="center" wrapText="1"/>
    </xf>
    <xf numFmtId="14" fontId="32" fillId="0" borderId="4" xfId="0" applyNumberFormat="1" applyFont="1" applyBorder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167" fontId="29" fillId="0" borderId="0" xfId="0" applyNumberFormat="1" applyFont="1" applyAlignment="1">
      <alignment horizontal="center" vertical="center" wrapText="1"/>
    </xf>
    <xf numFmtId="2" fontId="10" fillId="4" borderId="3" xfId="0" applyNumberFormat="1" applyFont="1" applyFill="1" applyBorder="1"/>
    <xf numFmtId="49" fontId="10" fillId="3" borderId="8" xfId="0" applyNumberFormat="1" applyFont="1" applyFill="1" applyBorder="1" applyAlignment="1">
      <alignment vertical="center"/>
    </xf>
    <xf numFmtId="49" fontId="10" fillId="3" borderId="7" xfId="0" applyNumberFormat="1" applyFont="1" applyFill="1" applyBorder="1" applyAlignment="1">
      <alignment vertical="center"/>
    </xf>
    <xf numFmtId="49" fontId="25" fillId="0" borderId="0" xfId="0" applyNumberFormat="1" applyFont="1" applyAlignment="1">
      <alignment vertical="center"/>
    </xf>
    <xf numFmtId="49" fontId="32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/>
    </xf>
    <xf numFmtId="2" fontId="32" fillId="0" borderId="10" xfId="0" applyNumberFormat="1" applyFont="1" applyBorder="1" applyAlignment="1">
      <alignment vertical="center"/>
    </xf>
    <xf numFmtId="49" fontId="32" fillId="0" borderId="10" xfId="0" applyNumberFormat="1" applyFont="1" applyBorder="1" applyAlignment="1">
      <alignment vertical="center"/>
    </xf>
    <xf numFmtId="2" fontId="32" fillId="0" borderId="10" xfId="0" applyNumberFormat="1" applyFont="1" applyBorder="1" applyAlignment="1">
      <alignment horizontal="center" vertical="center"/>
    </xf>
    <xf numFmtId="1" fontId="32" fillId="0" borderId="10" xfId="0" applyNumberFormat="1" applyFont="1" applyBorder="1" applyAlignment="1">
      <alignment vertical="center"/>
    </xf>
    <xf numFmtId="0" fontId="33" fillId="0" borderId="10" xfId="0" applyFont="1" applyBorder="1"/>
    <xf numFmtId="0" fontId="32" fillId="0" borderId="10" xfId="0" applyFont="1" applyBorder="1"/>
    <xf numFmtId="49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12" xfId="0" applyFont="1" applyBorder="1"/>
    <xf numFmtId="2" fontId="10" fillId="0" borderId="12" xfId="0" applyNumberFormat="1" applyFont="1" applyBorder="1"/>
    <xf numFmtId="0" fontId="9" fillId="0" borderId="12" xfId="0" applyFont="1" applyBorder="1"/>
    <xf numFmtId="49" fontId="32" fillId="0" borderId="10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wrapText="1"/>
    </xf>
    <xf numFmtId="167" fontId="32" fillId="0" borderId="7" xfId="0" applyNumberFormat="1" applyFont="1" applyBorder="1" applyAlignment="1">
      <alignment horizontal="left" vertical="center"/>
    </xf>
    <xf numFmtId="0" fontId="32" fillId="0" borderId="0" xfId="1" applyFont="1"/>
    <xf numFmtId="1" fontId="32" fillId="0" borderId="4" xfId="0" applyNumberFormat="1" applyFont="1" applyBorder="1" applyAlignment="1">
      <alignment vertical="center"/>
    </xf>
    <xf numFmtId="0" fontId="32" fillId="0" borderId="12" xfId="0" applyFont="1" applyBorder="1"/>
    <xf numFmtId="2" fontId="32" fillId="0" borderId="12" xfId="0" applyNumberFormat="1" applyFont="1" applyBorder="1"/>
    <xf numFmtId="0" fontId="33" fillId="0" borderId="12" xfId="0" applyFont="1" applyBorder="1"/>
    <xf numFmtId="1" fontId="10" fillId="0" borderId="0" xfId="0" applyNumberFormat="1" applyFont="1" applyAlignment="1">
      <alignment vertical="center"/>
    </xf>
    <xf numFmtId="0" fontId="10" fillId="0" borderId="13" xfId="0" applyFont="1" applyBorder="1"/>
    <xf numFmtId="167" fontId="10" fillId="0" borderId="3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vertical="center"/>
    </xf>
    <xf numFmtId="2" fontId="10" fillId="0" borderId="7" xfId="0" applyNumberFormat="1" applyFont="1" applyBorder="1"/>
    <xf numFmtId="0" fontId="10" fillId="0" borderId="11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2" fontId="10" fillId="0" borderId="3" xfId="0" applyNumberFormat="1" applyFont="1" applyBorder="1"/>
    <xf numFmtId="49" fontId="17" fillId="0" borderId="0" xfId="1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49" fontId="17" fillId="0" borderId="0" xfId="0" applyNumberFormat="1" applyFont="1" applyAlignment="1">
      <alignment vertical="center"/>
    </xf>
    <xf numFmtId="49" fontId="17" fillId="0" borderId="0" xfId="1" applyNumberFormat="1" applyFont="1" applyAlignment="1">
      <alignment horizontal="right" vertical="center"/>
    </xf>
    <xf numFmtId="49" fontId="21" fillId="0" borderId="0" xfId="0" applyNumberFormat="1" applyFont="1" applyAlignment="1">
      <alignment horizontal="center" vertical="center"/>
    </xf>
    <xf numFmtId="49" fontId="10" fillId="0" borderId="2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/>
    </xf>
    <xf numFmtId="49" fontId="32" fillId="0" borderId="3" xfId="1" applyNumberFormat="1" applyFont="1" applyBorder="1" applyAlignment="1">
      <alignment vertical="center"/>
    </xf>
    <xf numFmtId="1" fontId="32" fillId="0" borderId="3" xfId="1" applyNumberFormat="1" applyFont="1" applyBorder="1" applyAlignment="1">
      <alignment horizontal="center" vertical="center"/>
    </xf>
    <xf numFmtId="167" fontId="10" fillId="0" borderId="3" xfId="0" applyNumberFormat="1" applyFont="1" applyBorder="1" applyAlignment="1">
      <alignment horizontal="center" vertical="center" wrapText="1"/>
    </xf>
    <xf numFmtId="49" fontId="10" fillId="0" borderId="3" xfId="1" applyNumberFormat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/>
    </xf>
    <xf numFmtId="14" fontId="10" fillId="0" borderId="3" xfId="1" applyNumberFormat="1" applyFont="1" applyBorder="1" applyAlignment="1">
      <alignment horizontal="center" vertical="center"/>
    </xf>
    <xf numFmtId="49" fontId="10" fillId="0" borderId="3" xfId="1" applyNumberFormat="1" applyFont="1" applyBorder="1" applyAlignment="1">
      <alignment vertical="center"/>
    </xf>
    <xf numFmtId="2" fontId="10" fillId="0" borderId="3" xfId="1" applyNumberFormat="1" applyFont="1" applyBorder="1" applyAlignment="1">
      <alignment vertical="center"/>
    </xf>
    <xf numFmtId="0" fontId="10" fillId="0" borderId="3" xfId="1" applyFont="1" applyBorder="1"/>
    <xf numFmtId="164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 wrapText="1"/>
    </xf>
    <xf numFmtId="0" fontId="32" fillId="0" borderId="3" xfId="1" applyFont="1" applyBorder="1" applyAlignment="1">
      <alignment horizontal="left" vertical="center"/>
    </xf>
    <xf numFmtId="2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horizontal="center" vertical="center"/>
    </xf>
    <xf numFmtId="0" fontId="32" fillId="0" borderId="3" xfId="1" applyFont="1" applyBorder="1"/>
    <xf numFmtId="14" fontId="40" fillId="0" borderId="3" xfId="0" applyNumberFormat="1" applyFont="1" applyBorder="1" applyAlignment="1">
      <alignment horizontal="center"/>
    </xf>
    <xf numFmtId="165" fontId="32" fillId="0" borderId="3" xfId="1" applyNumberFormat="1" applyFont="1" applyBorder="1" applyAlignment="1">
      <alignment horizontal="center" vertical="center"/>
    </xf>
    <xf numFmtId="0" fontId="40" fillId="0" borderId="3" xfId="0" applyFont="1" applyBorder="1"/>
    <xf numFmtId="2" fontId="10" fillId="0" borderId="3" xfId="1" applyNumberFormat="1" applyFont="1" applyBorder="1" applyAlignment="1">
      <alignment horizontal="center" vertical="center"/>
    </xf>
    <xf numFmtId="2" fontId="33" fillId="0" borderId="3" xfId="1" applyNumberFormat="1" applyFont="1" applyBorder="1"/>
    <xf numFmtId="0" fontId="33" fillId="0" borderId="3" xfId="1" applyFont="1" applyBorder="1"/>
    <xf numFmtId="2" fontId="10" fillId="0" borderId="3" xfId="1" applyNumberFormat="1" applyFont="1" applyBorder="1"/>
    <xf numFmtId="164" fontId="32" fillId="0" borderId="3" xfId="0" applyNumberFormat="1" applyFont="1" applyBorder="1" applyAlignment="1">
      <alignment horizontal="center" vertical="center"/>
    </xf>
    <xf numFmtId="49" fontId="10" fillId="3" borderId="3" xfId="0" applyNumberFormat="1" applyFont="1" applyFill="1" applyBorder="1" applyAlignment="1">
      <alignment vertical="center"/>
    </xf>
    <xf numFmtId="164" fontId="10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left" vertical="center"/>
    </xf>
    <xf numFmtId="2" fontId="9" fillId="0" borderId="3" xfId="0" applyNumberFormat="1" applyFont="1" applyBorder="1"/>
    <xf numFmtId="2" fontId="33" fillId="0" borderId="3" xfId="0" applyNumberFormat="1" applyFont="1" applyBorder="1"/>
    <xf numFmtId="2" fontId="32" fillId="0" borderId="3" xfId="0" applyNumberFormat="1" applyFont="1" applyBorder="1"/>
    <xf numFmtId="165" fontId="10" fillId="0" borderId="3" xfId="0" applyNumberFormat="1" applyFont="1" applyBorder="1"/>
    <xf numFmtId="2" fontId="33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12" fillId="5" borderId="3" xfId="0" applyFont="1" applyFill="1" applyBorder="1" applyAlignment="1">
      <alignment vertical="center"/>
    </xf>
    <xf numFmtId="2" fontId="12" fillId="3" borderId="3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1" fillId="0" borderId="3" xfId="0" applyNumberFormat="1" applyFont="1" applyBorder="1"/>
    <xf numFmtId="165" fontId="11" fillId="4" borderId="3" xfId="0" applyNumberFormat="1" applyFont="1" applyFill="1" applyBorder="1"/>
    <xf numFmtId="1" fontId="10" fillId="0" borderId="3" xfId="0" applyNumberFormat="1" applyFont="1" applyBorder="1"/>
    <xf numFmtId="2" fontId="21" fillId="3" borderId="3" xfId="0" applyNumberFormat="1" applyFont="1" applyFill="1" applyBorder="1" applyAlignment="1">
      <alignment vertical="center"/>
    </xf>
    <xf numFmtId="2" fontId="21" fillId="8" borderId="3" xfId="0" applyNumberFormat="1" applyFont="1" applyFill="1" applyBorder="1" applyAlignment="1">
      <alignment vertical="center"/>
    </xf>
    <xf numFmtId="2" fontId="11" fillId="0" borderId="3" xfId="0" applyNumberFormat="1" applyFont="1" applyBorder="1"/>
    <xf numFmtId="2" fontId="11" fillId="4" borderId="3" xfId="0" applyNumberFormat="1" applyFont="1" applyFill="1" applyBorder="1"/>
    <xf numFmtId="2" fontId="35" fillId="4" borderId="3" xfId="0" applyNumberFormat="1" applyFont="1" applyFill="1" applyBorder="1"/>
    <xf numFmtId="168" fontId="10" fillId="4" borderId="3" xfId="0" applyNumberFormat="1" applyFont="1" applyFill="1" applyBorder="1" applyAlignment="1">
      <alignment horizontal="center" vertical="center"/>
    </xf>
    <xf numFmtId="165" fontId="11" fillId="3" borderId="3" xfId="0" applyNumberFormat="1" applyFont="1" applyFill="1" applyBorder="1"/>
    <xf numFmtId="0" fontId="10" fillId="0" borderId="3" xfId="1" applyFont="1" applyBorder="1" applyAlignment="1">
      <alignment vertical="center"/>
    </xf>
    <xf numFmtId="165" fontId="39" fillId="0" borderId="3" xfId="0" applyNumberFormat="1" applyFont="1" applyBorder="1" applyAlignment="1">
      <alignment vertical="center"/>
    </xf>
    <xf numFmtId="164" fontId="10" fillId="0" borderId="3" xfId="0" applyNumberFormat="1" applyFont="1" applyBorder="1"/>
    <xf numFmtId="9" fontId="10" fillId="0" borderId="0" xfId="0" applyNumberFormat="1" applyFont="1"/>
    <xf numFmtId="2" fontId="12" fillId="0" borderId="0" xfId="0" applyNumberFormat="1" applyFont="1" applyAlignment="1">
      <alignment vertical="center"/>
    </xf>
    <xf numFmtId="167" fontId="32" fillId="0" borderId="0" xfId="0" applyNumberFormat="1" applyFont="1" applyAlignment="1">
      <alignment horizontal="center" vertical="center" wrapText="1"/>
    </xf>
    <xf numFmtId="0" fontId="35" fillId="0" borderId="8" xfId="0" applyFont="1" applyBorder="1"/>
    <xf numFmtId="49" fontId="5" fillId="0" borderId="0" xfId="0" applyNumberFormat="1" applyFont="1" applyAlignment="1">
      <alignment vertical="center"/>
    </xf>
    <xf numFmtId="2" fontId="12" fillId="0" borderId="3" xfId="1" applyNumberFormat="1" applyFont="1" applyBorder="1" applyAlignment="1">
      <alignment vertical="center"/>
    </xf>
    <xf numFmtId="2" fontId="12" fillId="4" borderId="3" xfId="1" applyNumberFormat="1" applyFont="1" applyFill="1" applyBorder="1" applyAlignment="1">
      <alignment vertical="center"/>
    </xf>
    <xf numFmtId="165" fontId="12" fillId="0" borderId="0" xfId="0" applyNumberFormat="1" applyFont="1" applyAlignment="1">
      <alignment vertical="center"/>
    </xf>
    <xf numFmtId="0" fontId="10" fillId="0" borderId="5" xfId="0" applyFont="1" applyBorder="1" applyAlignment="1">
      <alignment horizontal="center"/>
    </xf>
    <xf numFmtId="0" fontId="33" fillId="5" borderId="5" xfId="0" applyFont="1" applyFill="1" applyBorder="1" applyAlignment="1">
      <alignment horizontal="center"/>
    </xf>
    <xf numFmtId="0" fontId="32" fillId="5" borderId="5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5" xfId="0" applyFont="1" applyBorder="1"/>
    <xf numFmtId="0" fontId="11" fillId="0" borderId="0" xfId="0" applyFont="1"/>
    <xf numFmtId="2" fontId="11" fillId="0" borderId="0" xfId="0" applyNumberFormat="1" applyFont="1"/>
    <xf numFmtId="0" fontId="32" fillId="0" borderId="10" xfId="0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vertical="center"/>
    </xf>
    <xf numFmtId="1" fontId="32" fillId="0" borderId="0" xfId="0" applyNumberFormat="1" applyFont="1"/>
    <xf numFmtId="49" fontId="32" fillId="3" borderId="3" xfId="0" applyNumberFormat="1" applyFont="1" applyFill="1" applyBorder="1" applyAlignment="1">
      <alignment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 wrapText="1"/>
    </xf>
    <xf numFmtId="14" fontId="10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wrapText="1"/>
    </xf>
    <xf numFmtId="164" fontId="32" fillId="0" borderId="3" xfId="0" applyNumberFormat="1" applyFont="1" applyBorder="1"/>
    <xf numFmtId="14" fontId="10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horizontal="left" vertical="center"/>
    </xf>
    <xf numFmtId="14" fontId="32" fillId="0" borderId="4" xfId="0" applyNumberFormat="1" applyFont="1" applyBorder="1"/>
    <xf numFmtId="164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wrapText="1"/>
    </xf>
    <xf numFmtId="167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2" fontId="32" fillId="0" borderId="10" xfId="0" applyNumberFormat="1" applyFont="1" applyBorder="1"/>
    <xf numFmtId="0" fontId="32" fillId="6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0" fontId="32" fillId="0" borderId="7" xfId="0" applyFont="1" applyBorder="1" applyAlignment="1">
      <alignment horizontal="center" wrapText="1"/>
    </xf>
    <xf numFmtId="14" fontId="21" fillId="0" borderId="0" xfId="0" applyNumberFormat="1" applyFont="1" applyAlignment="1">
      <alignment horizontal="center" vertical="center"/>
    </xf>
    <xf numFmtId="14" fontId="32" fillId="0" borderId="3" xfId="0" applyNumberFormat="1" applyFont="1" applyBorder="1" applyAlignment="1">
      <alignment vertical="center"/>
    </xf>
    <xf numFmtId="164" fontId="32" fillId="0" borderId="1" xfId="0" applyNumberFormat="1" applyFont="1" applyBorder="1"/>
    <xf numFmtId="2" fontId="10" fillId="0" borderId="10" xfId="0" applyNumberFormat="1" applyFont="1" applyBorder="1" applyAlignment="1">
      <alignment vertical="center"/>
    </xf>
    <xf numFmtId="49" fontId="32" fillId="0" borderId="14" xfId="0" applyNumberFormat="1" applyFont="1" applyBorder="1" applyAlignment="1">
      <alignment horizontal="center" vertical="center"/>
    </xf>
    <xf numFmtId="167" fontId="32" fillId="0" borderId="14" xfId="0" applyNumberFormat="1" applyFont="1" applyBorder="1" applyAlignment="1">
      <alignment horizontal="center" vertical="center"/>
    </xf>
    <xf numFmtId="49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2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center" vertical="center"/>
    </xf>
    <xf numFmtId="0" fontId="35" fillId="0" borderId="14" xfId="0" applyFont="1" applyBorder="1"/>
    <xf numFmtId="0" fontId="32" fillId="0" borderId="15" xfId="0" applyFont="1" applyBorder="1"/>
    <xf numFmtId="2" fontId="32" fillId="0" borderId="15" xfId="0" applyNumberFormat="1" applyFont="1" applyBorder="1"/>
    <xf numFmtId="0" fontId="33" fillId="0" borderId="15" xfId="0" applyFont="1" applyBorder="1"/>
    <xf numFmtId="0" fontId="32" fillId="0" borderId="14" xfId="0" applyFont="1" applyBorder="1"/>
    <xf numFmtId="0" fontId="10" fillId="0" borderId="4" xfId="0" applyFont="1" applyBorder="1" applyAlignment="1">
      <alignment horizontal="center" vertical="center" wrapText="1"/>
    </xf>
    <xf numFmtId="1" fontId="32" fillId="0" borderId="7" xfId="0" applyNumberFormat="1" applyFont="1" applyBorder="1"/>
    <xf numFmtId="14" fontId="10" fillId="0" borderId="4" xfId="0" applyNumberFormat="1" applyFont="1" applyBorder="1" applyAlignment="1">
      <alignment wrapText="1"/>
    </xf>
    <xf numFmtId="0" fontId="10" fillId="0" borderId="7" xfId="0" applyFont="1" applyBorder="1" applyAlignment="1">
      <alignment horizontal="center" wrapText="1"/>
    </xf>
    <xf numFmtId="164" fontId="10" fillId="0" borderId="1" xfId="0" applyNumberFormat="1" applyFont="1" applyBorder="1"/>
    <xf numFmtId="2" fontId="11" fillId="3" borderId="3" xfId="0" applyNumberFormat="1" applyFont="1" applyFill="1" applyBorder="1"/>
    <xf numFmtId="2" fontId="10" fillId="0" borderId="10" xfId="0" applyNumberFormat="1" applyFont="1" applyBorder="1" applyAlignment="1">
      <alignment horizontal="center" vertical="center"/>
    </xf>
    <xf numFmtId="1" fontId="10" fillId="0" borderId="10" xfId="0" applyNumberFormat="1" applyFont="1" applyBorder="1" applyAlignment="1">
      <alignment vertical="center"/>
    </xf>
    <xf numFmtId="165" fontId="32" fillId="0" borderId="10" xfId="0" applyNumberFormat="1" applyFont="1" applyBorder="1"/>
    <xf numFmtId="1" fontId="32" fillId="0" borderId="10" xfId="0" applyNumberFormat="1" applyFont="1" applyBorder="1"/>
    <xf numFmtId="49" fontId="32" fillId="3" borderId="14" xfId="0" applyNumberFormat="1" applyFont="1" applyFill="1" applyBorder="1" applyAlignment="1">
      <alignment vertical="center"/>
    </xf>
    <xf numFmtId="165" fontId="32" fillId="0" borderId="14" xfId="0" applyNumberFormat="1" applyFont="1" applyBorder="1" applyAlignment="1">
      <alignment horizontal="center" vertical="center"/>
    </xf>
    <xf numFmtId="1" fontId="32" fillId="0" borderId="14" xfId="0" applyNumberFormat="1" applyFont="1" applyBorder="1" applyAlignment="1">
      <alignment horizontal="center" vertical="center"/>
    </xf>
    <xf numFmtId="165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wrapText="1"/>
    </xf>
    <xf numFmtId="0" fontId="26" fillId="0" borderId="0" xfId="0" applyFont="1" applyAlignment="1">
      <alignment vertical="center" wrapText="1"/>
    </xf>
    <xf numFmtId="1" fontId="32" fillId="0" borderId="8" xfId="0" applyNumberFormat="1" applyFont="1" applyBorder="1"/>
    <xf numFmtId="0" fontId="0" fillId="0" borderId="0" xfId="0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49" fontId="43" fillId="0" borderId="3" xfId="1" applyNumberFormat="1" applyFont="1" applyBorder="1" applyAlignment="1">
      <alignment horizontal="center" vertical="center"/>
    </xf>
    <xf numFmtId="167" fontId="43" fillId="0" borderId="3" xfId="1" applyNumberFormat="1" applyFont="1" applyBorder="1" applyAlignment="1">
      <alignment horizontal="center" vertical="center"/>
    </xf>
    <xf numFmtId="14" fontId="43" fillId="0" borderId="3" xfId="1" applyNumberFormat="1" applyFont="1" applyBorder="1" applyAlignment="1">
      <alignment horizontal="center" vertical="center"/>
    </xf>
    <xf numFmtId="49" fontId="43" fillId="0" borderId="3" xfId="1" applyNumberFormat="1" applyFont="1" applyBorder="1" applyAlignment="1">
      <alignment vertical="center" wrapText="1"/>
    </xf>
    <xf numFmtId="49" fontId="43" fillId="0" borderId="3" xfId="1" applyNumberFormat="1" applyFont="1" applyBorder="1" applyAlignment="1">
      <alignment vertical="center"/>
    </xf>
    <xf numFmtId="2" fontId="43" fillId="0" borderId="3" xfId="1" applyNumberFormat="1" applyFont="1" applyBorder="1" applyAlignment="1">
      <alignment vertical="center"/>
    </xf>
    <xf numFmtId="1" fontId="43" fillId="0" borderId="3" xfId="1" applyNumberFormat="1" applyFont="1" applyBorder="1" applyAlignment="1">
      <alignment horizontal="center" vertical="center"/>
    </xf>
    <xf numFmtId="167" fontId="43" fillId="0" borderId="3" xfId="0" applyNumberFormat="1" applyFont="1" applyBorder="1" applyAlignment="1">
      <alignment horizontal="center" vertical="center"/>
    </xf>
    <xf numFmtId="0" fontId="43" fillId="0" borderId="3" xfId="1" applyFont="1" applyBorder="1"/>
    <xf numFmtId="0" fontId="43" fillId="0" borderId="0" xfId="1" applyFont="1"/>
    <xf numFmtId="2" fontId="43" fillId="0" borderId="3" xfId="0" applyNumberFormat="1" applyFont="1" applyBorder="1"/>
    <xf numFmtId="2" fontId="43" fillId="0" borderId="0" xfId="0" applyNumberFormat="1" applyFont="1"/>
    <xf numFmtId="49" fontId="43" fillId="0" borderId="3" xfId="1" applyNumberFormat="1" applyFont="1" applyBorder="1" applyAlignment="1">
      <alignment horizontal="center" vertical="center" wrapText="1"/>
    </xf>
    <xf numFmtId="0" fontId="43" fillId="0" borderId="0" xfId="0" applyFont="1"/>
    <xf numFmtId="0" fontId="10" fillId="0" borderId="8" xfId="0" applyFont="1" applyBorder="1" applyAlignment="1">
      <alignment vertical="top" wrapText="1"/>
    </xf>
    <xf numFmtId="166" fontId="10" fillId="0" borderId="3" xfId="0" applyNumberFormat="1" applyFont="1" applyBorder="1"/>
    <xf numFmtId="14" fontId="32" fillId="0" borderId="14" xfId="0" applyNumberFormat="1" applyFont="1" applyBorder="1" applyAlignment="1">
      <alignment wrapText="1"/>
    </xf>
    <xf numFmtId="2" fontId="10" fillId="0" borderId="4" xfId="0" applyNumberFormat="1" applyFont="1" applyBorder="1"/>
    <xf numFmtId="165" fontId="10" fillId="0" borderId="4" xfId="0" applyNumberFormat="1" applyFont="1" applyBorder="1"/>
    <xf numFmtId="165" fontId="10" fillId="0" borderId="4" xfId="0" applyNumberFormat="1" applyFont="1" applyBorder="1" applyAlignment="1">
      <alignment vertical="center"/>
    </xf>
    <xf numFmtId="165" fontId="32" fillId="0" borderId="0" xfId="0" applyNumberFormat="1" applyFont="1" applyAlignment="1">
      <alignment horizontal="center" vertical="center"/>
    </xf>
    <xf numFmtId="165" fontId="32" fillId="0" borderId="0" xfId="0" applyNumberFormat="1" applyFont="1" applyAlignment="1">
      <alignment vertical="center"/>
    </xf>
    <xf numFmtId="14" fontId="32" fillId="0" borderId="0" xfId="0" applyNumberFormat="1" applyFont="1" applyAlignment="1">
      <alignment wrapText="1"/>
    </xf>
    <xf numFmtId="0" fontId="44" fillId="0" borderId="0" xfId="0" applyFont="1"/>
    <xf numFmtId="0" fontId="44" fillId="5" borderId="0" xfId="0" applyFont="1" applyFill="1"/>
    <xf numFmtId="49" fontId="10" fillId="0" borderId="7" xfId="0" applyNumberFormat="1" applyFont="1" applyBorder="1" applyAlignment="1">
      <alignment vertical="center" wrapText="1"/>
    </xf>
    <xf numFmtId="14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/>
    <xf numFmtId="1" fontId="10" fillId="0" borderId="7" xfId="0" applyNumberFormat="1" applyFont="1" applyBorder="1"/>
    <xf numFmtId="2" fontId="10" fillId="5" borderId="3" xfId="0" applyNumberFormat="1" applyFont="1" applyFill="1" applyBorder="1"/>
    <xf numFmtId="14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vertical="center"/>
    </xf>
    <xf numFmtId="0" fontId="10" fillId="0" borderId="3" xfId="1" applyFont="1" applyBorder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2" fontId="11" fillId="3" borderId="4" xfId="0" applyNumberFormat="1" applyFont="1" applyFill="1" applyBorder="1" applyAlignment="1">
      <alignment horizontal="center" vertical="center"/>
    </xf>
    <xf numFmtId="164" fontId="33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49" fontId="29" fillId="0" borderId="3" xfId="0" applyNumberFormat="1" applyFont="1" applyBorder="1" applyAlignment="1">
      <alignment horizontal="center" vertical="center"/>
    </xf>
    <xf numFmtId="167" fontId="29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49" fontId="29" fillId="0" borderId="3" xfId="0" applyNumberFormat="1" applyFont="1" applyBorder="1" applyAlignment="1">
      <alignment vertical="center"/>
    </xf>
    <xf numFmtId="1" fontId="29" fillId="0" borderId="3" xfId="0" applyNumberFormat="1" applyFont="1" applyBorder="1" applyAlignment="1">
      <alignment horizontal="center" vertical="center"/>
    </xf>
    <xf numFmtId="2" fontId="29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right" vertical="center"/>
    </xf>
    <xf numFmtId="1" fontId="36" fillId="0" borderId="7" xfId="0" applyNumberFormat="1" applyFont="1" applyBorder="1"/>
    <xf numFmtId="0" fontId="32" fillId="0" borderId="10" xfId="0" applyFont="1" applyBorder="1" applyAlignment="1">
      <alignment horizontal="center" vertical="center"/>
    </xf>
    <xf numFmtId="0" fontId="9" fillId="0" borderId="7" xfId="0" applyFont="1" applyBorder="1"/>
    <xf numFmtId="14" fontId="10" fillId="0" borderId="7" xfId="0" applyNumberFormat="1" applyFont="1" applyBorder="1"/>
    <xf numFmtId="14" fontId="10" fillId="0" borderId="8" xfId="0" applyNumberFormat="1" applyFont="1" applyBorder="1" applyAlignment="1">
      <alignment wrapText="1"/>
    </xf>
    <xf numFmtId="1" fontId="10" fillId="0" borderId="10" xfId="0" applyNumberFormat="1" applyFont="1" applyBorder="1" applyAlignment="1">
      <alignment horizontal="center" vertical="center"/>
    </xf>
    <xf numFmtId="165" fontId="39" fillId="0" borderId="10" xfId="0" applyNumberFormat="1" applyFont="1" applyBorder="1" applyAlignment="1">
      <alignment vertical="center"/>
    </xf>
    <xf numFmtId="165" fontId="32" fillId="0" borderId="10" xfId="0" applyNumberFormat="1" applyFont="1" applyBorder="1" applyAlignment="1">
      <alignment horizontal="center" vertical="center"/>
    </xf>
    <xf numFmtId="0" fontId="10" fillId="0" borderId="0" xfId="0" applyFont="1" applyAlignment="1">
      <alignment wrapText="1"/>
    </xf>
    <xf numFmtId="49" fontId="32" fillId="3" borderId="7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0" fontId="21" fillId="0" borderId="0" xfId="0" applyFont="1" applyAlignment="1">
      <alignment vertical="center"/>
    </xf>
    <xf numFmtId="49" fontId="32" fillId="0" borderId="11" xfId="0" applyNumberFormat="1" applyFont="1" applyBorder="1" applyAlignment="1">
      <alignment horizontal="center" vertical="center"/>
    </xf>
    <xf numFmtId="167" fontId="32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2" fontId="32" fillId="0" borderId="11" xfId="0" applyNumberFormat="1" applyFont="1" applyBorder="1" applyAlignment="1">
      <alignment vertical="center"/>
    </xf>
    <xf numFmtId="2" fontId="32" fillId="0" borderId="11" xfId="0" applyNumberFormat="1" applyFont="1" applyBorder="1" applyAlignment="1">
      <alignment horizontal="center" vertical="center"/>
    </xf>
    <xf numFmtId="1" fontId="32" fillId="0" borderId="11" xfId="0" applyNumberFormat="1" applyFont="1" applyBorder="1" applyAlignment="1">
      <alignment vertical="center"/>
    </xf>
    <xf numFmtId="49" fontId="32" fillId="0" borderId="11" xfId="0" applyNumberFormat="1" applyFont="1" applyBorder="1" applyAlignment="1">
      <alignment horizontal="center" vertical="center" wrapText="1"/>
    </xf>
    <xf numFmtId="2" fontId="32" fillId="0" borderId="11" xfId="0" applyNumberFormat="1" applyFont="1" applyBorder="1"/>
    <xf numFmtId="49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 wrapText="1"/>
    </xf>
    <xf numFmtId="49" fontId="46" fillId="0" borderId="7" xfId="0" applyNumberFormat="1" applyFont="1" applyBorder="1" applyAlignment="1">
      <alignment vertical="center"/>
    </xf>
    <xf numFmtId="49" fontId="46" fillId="0" borderId="7" xfId="0" applyNumberFormat="1" applyFont="1" applyBorder="1" applyAlignment="1">
      <alignment vertical="center" wrapText="1"/>
    </xf>
    <xf numFmtId="2" fontId="46" fillId="0" borderId="7" xfId="0" applyNumberFormat="1" applyFont="1" applyBorder="1" applyAlignment="1">
      <alignment horizontal="center" vertical="center"/>
    </xf>
    <xf numFmtId="1" fontId="46" fillId="0" borderId="7" xfId="0" applyNumberFormat="1" applyFont="1" applyBorder="1" applyAlignment="1">
      <alignment horizontal="center" vertical="center"/>
    </xf>
    <xf numFmtId="14" fontId="46" fillId="0" borderId="7" xfId="0" applyNumberFormat="1" applyFont="1" applyBorder="1" applyAlignment="1">
      <alignment horizontal="center" vertical="center"/>
    </xf>
    <xf numFmtId="0" fontId="46" fillId="0" borderId="0" xfId="0" applyFont="1"/>
    <xf numFmtId="2" fontId="46" fillId="0" borderId="3" xfId="0" applyNumberFormat="1" applyFont="1" applyBorder="1"/>
    <xf numFmtId="165" fontId="46" fillId="0" borderId="3" xfId="0" applyNumberFormat="1" applyFont="1" applyBorder="1"/>
    <xf numFmtId="2" fontId="47" fillId="0" borderId="3" xfId="0" applyNumberFormat="1" applyFont="1" applyBorder="1"/>
    <xf numFmtId="0" fontId="10" fillId="0" borderId="10" xfId="0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vertical="center"/>
    </xf>
    <xf numFmtId="167" fontId="10" fillId="0" borderId="4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/>
    <xf numFmtId="2" fontId="32" fillId="4" borderId="3" xfId="0" applyNumberFormat="1" applyFont="1" applyFill="1" applyBorder="1"/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/>
    <xf numFmtId="2" fontId="12" fillId="0" borderId="3" xfId="0" applyNumberFormat="1" applyFont="1" applyBorder="1" applyAlignment="1">
      <alignment horizontal="center" vertical="center"/>
    </xf>
    <xf numFmtId="14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vertical="center"/>
    </xf>
    <xf numFmtId="164" fontId="32" fillId="0" borderId="7" xfId="0" applyNumberFormat="1" applyFont="1" applyBorder="1"/>
    <xf numFmtId="1" fontId="10" fillId="0" borderId="0" xfId="0" applyNumberFormat="1" applyFont="1"/>
    <xf numFmtId="2" fontId="10" fillId="0" borderId="3" xfId="0" applyNumberFormat="1" applyFont="1" applyBorder="1" applyAlignment="1">
      <alignment horizontal="right" vertical="center"/>
    </xf>
    <xf numFmtId="0" fontId="32" fillId="0" borderId="10" xfId="0" applyFont="1" applyBorder="1" applyAlignment="1">
      <alignment wrapText="1"/>
    </xf>
    <xf numFmtId="165" fontId="32" fillId="0" borderId="13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2" fontId="34" fillId="3" borderId="3" xfId="0" applyNumberFormat="1" applyFont="1" applyFill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5" borderId="3" xfId="0" applyFont="1" applyFill="1" applyBorder="1" applyAlignment="1">
      <alignment vertical="center"/>
    </xf>
    <xf numFmtId="2" fontId="11" fillId="3" borderId="0" xfId="0" applyNumberFormat="1" applyFont="1" applyFill="1" applyAlignment="1">
      <alignment horizontal="center"/>
    </xf>
    <xf numFmtId="0" fontId="10" fillId="0" borderId="10" xfId="0" applyFont="1" applyBorder="1" applyAlignment="1">
      <alignment horizontal="center" vertical="center"/>
    </xf>
    <xf numFmtId="14" fontId="10" fillId="0" borderId="10" xfId="0" applyNumberFormat="1" applyFont="1" applyBorder="1" applyAlignment="1">
      <alignment horizontal="center" vertical="center" wrapText="1"/>
    </xf>
    <xf numFmtId="164" fontId="32" fillId="0" borderId="10" xfId="0" applyNumberFormat="1" applyFont="1" applyBorder="1" applyAlignment="1">
      <alignment vertical="center"/>
    </xf>
    <xf numFmtId="1" fontId="10" fillId="0" borderId="8" xfId="0" applyNumberFormat="1" applyFont="1" applyBorder="1" applyAlignment="1">
      <alignment vertical="center"/>
    </xf>
    <xf numFmtId="49" fontId="32" fillId="0" borderId="3" xfId="1" applyNumberFormat="1" applyFont="1" applyBorder="1" applyAlignment="1">
      <alignment vertical="center" wrapText="1"/>
    </xf>
    <xf numFmtId="14" fontId="32" fillId="0" borderId="0" xfId="0" applyNumberFormat="1" applyFont="1"/>
    <xf numFmtId="1" fontId="32" fillId="0" borderId="10" xfId="0" applyNumberFormat="1" applyFont="1" applyBorder="1" applyAlignment="1">
      <alignment horizontal="center" vertical="center"/>
    </xf>
    <xf numFmtId="165" fontId="32" fillId="0" borderId="10" xfId="0" applyNumberFormat="1" applyFont="1" applyBorder="1" applyAlignment="1">
      <alignment vertical="center"/>
    </xf>
    <xf numFmtId="165" fontId="10" fillId="0" borderId="10" xfId="0" applyNumberFormat="1" applyFont="1" applyBorder="1" applyAlignment="1">
      <alignment vertical="center"/>
    </xf>
    <xf numFmtId="14" fontId="32" fillId="0" borderId="0" xfId="1" applyNumberFormat="1" applyFont="1" applyAlignment="1">
      <alignment vertical="center"/>
    </xf>
    <xf numFmtId="14" fontId="34" fillId="0" borderId="0" xfId="1" applyNumberFormat="1" applyFont="1" applyAlignment="1">
      <alignment vertical="center"/>
    </xf>
    <xf numFmtId="1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48" fillId="0" borderId="0" xfId="0" applyFont="1"/>
    <xf numFmtId="49" fontId="10" fillId="0" borderId="10" xfId="0" applyNumberFormat="1" applyFont="1" applyBorder="1" applyAlignment="1">
      <alignment horizontal="center" vertical="center" wrapText="1"/>
    </xf>
    <xf numFmtId="14" fontId="10" fillId="0" borderId="16" xfId="0" applyNumberFormat="1" applyFont="1" applyBorder="1" applyAlignment="1">
      <alignment horizontal="center" vertical="center"/>
    </xf>
    <xf numFmtId="14" fontId="32" fillId="0" borderId="16" xfId="0" applyNumberFormat="1" applyFont="1" applyBorder="1" applyAlignment="1">
      <alignment horizontal="center" vertical="center"/>
    </xf>
    <xf numFmtId="14" fontId="46" fillId="0" borderId="16" xfId="0" applyNumberFormat="1" applyFont="1" applyBorder="1" applyAlignment="1">
      <alignment horizontal="center" vertical="center"/>
    </xf>
    <xf numFmtId="0" fontId="32" fillId="0" borderId="11" xfId="0" applyFont="1" applyBorder="1" applyAlignment="1">
      <alignment wrapText="1"/>
    </xf>
    <xf numFmtId="0" fontId="32" fillId="0" borderId="31" xfId="0" applyFont="1" applyBorder="1"/>
    <xf numFmtId="0" fontId="10" fillId="0" borderId="31" xfId="0" applyFont="1" applyBorder="1"/>
    <xf numFmtId="0" fontId="10" fillId="0" borderId="31" xfId="0" applyFont="1" applyBorder="1" applyAlignment="1">
      <alignment wrapText="1"/>
    </xf>
    <xf numFmtId="0" fontId="46" fillId="0" borderId="32" xfId="0" applyFont="1" applyBorder="1"/>
    <xf numFmtId="2" fontId="32" fillId="0" borderId="4" xfId="0" applyNumberFormat="1" applyFont="1" applyBorder="1"/>
    <xf numFmtId="0" fontId="32" fillId="0" borderId="30" xfId="0" applyFont="1" applyBorder="1" applyAlignment="1">
      <alignment wrapText="1"/>
    </xf>
    <xf numFmtId="49" fontId="32" fillId="0" borderId="7" xfId="0" applyNumberFormat="1" applyFont="1" applyBorder="1" applyAlignment="1">
      <alignment horizontal="center" vertical="center" wrapText="1"/>
    </xf>
    <xf numFmtId="0" fontId="32" fillId="0" borderId="16" xfId="0" applyFont="1" applyBorder="1"/>
    <xf numFmtId="0" fontId="32" fillId="0" borderId="17" xfId="0" applyFont="1" applyBorder="1"/>
    <xf numFmtId="2" fontId="32" fillId="0" borderId="7" xfId="0" applyNumberFormat="1" applyFont="1" applyBorder="1"/>
    <xf numFmtId="14" fontId="10" fillId="0" borderId="10" xfId="0" applyNumberFormat="1" applyFont="1" applyBorder="1" applyAlignment="1">
      <alignment horizontal="center" vertical="center"/>
    </xf>
    <xf numFmtId="0" fontId="10" fillId="0" borderId="22" xfId="0" applyFont="1" applyBorder="1"/>
    <xf numFmtId="2" fontId="10" fillId="0" borderId="8" xfId="0" applyNumberFormat="1" applyFont="1" applyBorder="1" applyAlignment="1">
      <alignment vertical="center"/>
    </xf>
    <xf numFmtId="14" fontId="10" fillId="0" borderId="8" xfId="0" applyNumberFormat="1" applyFont="1" applyBorder="1" applyAlignment="1">
      <alignment horizontal="center" vertical="center" wrapText="1"/>
    </xf>
    <xf numFmtId="0" fontId="10" fillId="0" borderId="9" xfId="0" applyFont="1" applyBorder="1"/>
    <xf numFmtId="0" fontId="50" fillId="10" borderId="3" xfId="0" applyFont="1" applyFill="1" applyBorder="1" applyAlignment="1">
      <alignment vertical="center" wrapText="1"/>
    </xf>
    <xf numFmtId="14" fontId="50" fillId="10" borderId="3" xfId="0" applyNumberFormat="1" applyFont="1" applyFill="1" applyBorder="1" applyAlignment="1">
      <alignment vertical="center" wrapText="1"/>
    </xf>
    <xf numFmtId="14" fontId="10" fillId="0" borderId="16" xfId="0" applyNumberFormat="1" applyFont="1" applyBorder="1" applyAlignment="1">
      <alignment horizontal="center" vertical="center" wrapText="1"/>
    </xf>
    <xf numFmtId="2" fontId="10" fillId="0" borderId="10" xfId="0" applyNumberFormat="1" applyFont="1" applyBorder="1"/>
    <xf numFmtId="1" fontId="10" fillId="0" borderId="10" xfId="0" applyNumberFormat="1" applyFont="1" applyBorder="1"/>
    <xf numFmtId="165" fontId="11" fillId="4" borderId="3" xfId="0" applyNumberFormat="1" applyFont="1" applyFill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165" fontId="10" fillId="0" borderId="7" xfId="0" applyNumberFormat="1" applyFont="1" applyBorder="1"/>
    <xf numFmtId="164" fontId="10" fillId="0" borderId="8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0" fontId="32" fillId="0" borderId="8" xfId="0" applyFont="1" applyBorder="1" applyAlignment="1">
      <alignment vertical="top" wrapText="1"/>
    </xf>
    <xf numFmtId="14" fontId="32" fillId="0" borderId="8" xfId="0" applyNumberFormat="1" applyFont="1" applyBorder="1" applyAlignment="1">
      <alignment vertical="top" wrapText="1"/>
    </xf>
    <xf numFmtId="14" fontId="10" fillId="0" borderId="8" xfId="0" applyNumberFormat="1" applyFont="1" applyBorder="1" applyAlignment="1">
      <alignment horizontal="center" vertical="top" wrapText="1"/>
    </xf>
    <xf numFmtId="2" fontId="35" fillId="0" borderId="3" xfId="0" applyNumberFormat="1" applyFont="1" applyBorder="1"/>
    <xf numFmtId="0" fontId="51" fillId="0" borderId="0" xfId="1" applyFont="1" applyAlignment="1">
      <alignment vertical="center"/>
    </xf>
    <xf numFmtId="2" fontId="44" fillId="0" borderId="3" xfId="0" applyNumberFormat="1" applyFont="1" applyBorder="1"/>
    <xf numFmtId="0" fontId="51" fillId="0" borderId="3" xfId="1" applyFont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44" fillId="5" borderId="3" xfId="0" applyFont="1" applyFill="1" applyBorder="1"/>
    <xf numFmtId="0" fontId="44" fillId="0" borderId="3" xfId="0" applyFont="1" applyBorder="1"/>
    <xf numFmtId="2" fontId="51" fillId="0" borderId="3" xfId="0" applyNumberFormat="1" applyFont="1" applyBorder="1" applyAlignment="1">
      <alignment vertical="center"/>
    </xf>
    <xf numFmtId="9" fontId="12" fillId="0" borderId="0" xfId="4" applyFont="1" applyAlignment="1">
      <alignment vertical="center"/>
    </xf>
    <xf numFmtId="165" fontId="32" fillId="0" borderId="3" xfId="1" applyNumberFormat="1" applyFont="1" applyBorder="1" applyAlignment="1">
      <alignment vertical="center"/>
    </xf>
    <xf numFmtId="167" fontId="29" fillId="0" borderId="3" xfId="0" applyNumberFormat="1" applyFont="1" applyBorder="1" applyAlignment="1">
      <alignment horizontal="center" vertical="center" wrapText="1"/>
    </xf>
    <xf numFmtId="167" fontId="4" fillId="0" borderId="3" xfId="0" applyNumberFormat="1" applyFont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2" fontId="45" fillId="0" borderId="0" xfId="0" applyNumberFormat="1" applyFont="1" applyAlignment="1">
      <alignment horizontal="center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29" fillId="0" borderId="3" xfId="0" applyFont="1" applyBorder="1" applyAlignment="1">
      <alignment horizontal="center" wrapText="1"/>
    </xf>
    <xf numFmtId="0" fontId="29" fillId="0" borderId="3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vertical="center"/>
    </xf>
    <xf numFmtId="2" fontId="10" fillId="0" borderId="3" xfId="0" applyNumberFormat="1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2" fontId="10" fillId="0" borderId="2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 wrapText="1"/>
    </xf>
    <xf numFmtId="49" fontId="18" fillId="0" borderId="25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26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18" fillId="0" borderId="13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8" xfId="0" applyNumberFormat="1" applyFont="1" applyBorder="1" applyAlignment="1">
      <alignment horizontal="center" vertical="center"/>
    </xf>
    <xf numFmtId="2" fontId="11" fillId="0" borderId="18" xfId="0" applyNumberFormat="1" applyFont="1" applyBorder="1" applyAlignment="1">
      <alignment horizontal="center" vertical="center"/>
    </xf>
    <xf numFmtId="2" fontId="11" fillId="0" borderId="22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49" fontId="11" fillId="0" borderId="24" xfId="0" applyNumberFormat="1" applyFont="1" applyFill="1" applyBorder="1" applyAlignment="1">
      <alignment horizontal="center" vertical="center"/>
    </xf>
    <xf numFmtId="49" fontId="11" fillId="0" borderId="13" xfId="0" applyNumberFormat="1" applyFont="1" applyFill="1" applyBorder="1" applyAlignment="1">
      <alignment horizontal="center" vertical="center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11" fillId="0" borderId="28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2" fontId="11" fillId="0" borderId="28" xfId="0" applyNumberFormat="1" applyFont="1" applyBorder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horizontal="center" vertical="center" wrapText="1"/>
    </xf>
    <xf numFmtId="49" fontId="17" fillId="0" borderId="24" xfId="0" applyNumberFormat="1" applyFont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49" fontId="17" fillId="0" borderId="25" xfId="0" applyNumberFormat="1" applyFont="1" applyBorder="1" applyAlignment="1">
      <alignment horizontal="center"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26" xfId="0" applyNumberFormat="1" applyFont="1" applyBorder="1" applyAlignment="1">
      <alignment horizontal="center" vertical="center" wrapText="1"/>
    </xf>
    <xf numFmtId="49" fontId="17" fillId="0" borderId="24" xfId="0" applyNumberFormat="1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vertical="center"/>
    </xf>
    <xf numFmtId="49" fontId="17" fillId="0" borderId="18" xfId="0" applyNumberFormat="1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/>
    </xf>
    <xf numFmtId="49" fontId="17" fillId="0" borderId="28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/>
    </xf>
    <xf numFmtId="49" fontId="17" fillId="0" borderId="18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9" fillId="0" borderId="22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3" xfId="0" applyNumberFormat="1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9" fillId="0" borderId="24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17" fillId="0" borderId="24" xfId="0" applyNumberFormat="1" applyFont="1" applyFill="1" applyBorder="1" applyAlignment="1">
      <alignment horizontal="center" vertical="center"/>
    </xf>
    <xf numFmtId="49" fontId="17" fillId="0" borderId="13" xfId="0" applyNumberFormat="1" applyFont="1" applyFill="1" applyBorder="1" applyAlignment="1">
      <alignment horizontal="center" vertical="center"/>
    </xf>
    <xf numFmtId="49" fontId="17" fillId="0" borderId="19" xfId="0" applyNumberFormat="1" applyFont="1" applyBorder="1" applyAlignment="1">
      <alignment horizontal="center" vertical="center" wrapText="1"/>
    </xf>
    <xf numFmtId="49" fontId="17" fillId="0" borderId="22" xfId="0" applyNumberFormat="1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/>
    </xf>
    <xf numFmtId="49" fontId="17" fillId="0" borderId="29" xfId="0" applyNumberFormat="1" applyFont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 wrapText="1"/>
    </xf>
    <xf numFmtId="49" fontId="19" fillId="0" borderId="25" xfId="0" applyNumberFormat="1" applyFont="1" applyBorder="1" applyAlignment="1">
      <alignment horizontal="center" vertical="center" wrapText="1"/>
    </xf>
    <xf numFmtId="49" fontId="19" fillId="0" borderId="28" xfId="0" applyNumberFormat="1" applyFont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49" fontId="17" fillId="0" borderId="13" xfId="1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7" fillId="0" borderId="18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 wrapText="1"/>
    </xf>
    <xf numFmtId="49" fontId="17" fillId="0" borderId="22" xfId="1" applyNumberFormat="1" applyFont="1" applyBorder="1" applyAlignment="1">
      <alignment horizontal="center" vertical="center" wrapText="1"/>
    </xf>
    <xf numFmtId="49" fontId="17" fillId="0" borderId="23" xfId="1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49" fontId="7" fillId="0" borderId="25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7" fillId="0" borderId="28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49" fontId="17" fillId="0" borderId="2" xfId="1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49" fontId="9" fillId="0" borderId="19" xfId="1" applyNumberFormat="1" applyFont="1" applyBorder="1" applyAlignment="1">
      <alignment horizontal="center" vertical="center" wrapText="1"/>
    </xf>
    <xf numFmtId="49" fontId="9" fillId="0" borderId="22" xfId="1" applyNumberFormat="1" applyFont="1" applyBorder="1" applyAlignment="1">
      <alignment horizontal="center"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49" fontId="9" fillId="0" borderId="23" xfId="1" applyNumberFormat="1" applyFont="1" applyBorder="1" applyAlignment="1">
      <alignment horizontal="center" vertical="center" wrapText="1"/>
    </xf>
    <xf numFmtId="49" fontId="17" fillId="0" borderId="24" xfId="1" applyNumberFormat="1" applyFont="1" applyBorder="1" applyAlignment="1">
      <alignment horizontal="center" vertical="center"/>
    </xf>
    <xf numFmtId="49" fontId="19" fillId="0" borderId="25" xfId="1" applyNumberFormat="1" applyFont="1" applyBorder="1" applyAlignment="1">
      <alignment horizontal="center" vertical="center" wrapText="1"/>
    </xf>
    <xf numFmtId="49" fontId="17" fillId="0" borderId="9" xfId="1" applyNumberFormat="1" applyFont="1" applyBorder="1" applyAlignment="1">
      <alignment horizontal="center" vertical="center" wrapText="1"/>
    </xf>
    <xf numFmtId="49" fontId="17" fillId="0" borderId="26" xfId="1" applyNumberFormat="1" applyFont="1" applyBorder="1" applyAlignment="1">
      <alignment horizontal="center" vertical="center" wrapText="1"/>
    </xf>
    <xf numFmtId="49" fontId="17" fillId="0" borderId="18" xfId="1" applyNumberFormat="1" applyFont="1" applyBorder="1" applyAlignment="1">
      <alignment horizontal="center" vertical="center"/>
    </xf>
    <xf numFmtId="49" fontId="17" fillId="0" borderId="19" xfId="1" applyNumberFormat="1" applyFont="1" applyBorder="1" applyAlignment="1">
      <alignment horizontal="center" vertical="center"/>
    </xf>
    <xf numFmtId="49" fontId="17" fillId="0" borderId="28" xfId="1" applyNumberFormat="1" applyFont="1" applyBorder="1" applyAlignment="1">
      <alignment horizontal="center" vertical="center"/>
    </xf>
    <xf numFmtId="49" fontId="17" fillId="0" borderId="29" xfId="1" applyNumberFormat="1" applyFont="1" applyBorder="1" applyAlignment="1">
      <alignment horizontal="center" vertical="center"/>
    </xf>
    <xf numFmtId="49" fontId="17" fillId="0" borderId="2" xfId="1" applyNumberFormat="1" applyFont="1" applyBorder="1" applyAlignment="1">
      <alignment horizontal="center" vertical="center"/>
    </xf>
    <xf numFmtId="49" fontId="17" fillId="0" borderId="0" xfId="1" applyNumberFormat="1" applyFont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 wrapText="1"/>
    </xf>
    <xf numFmtId="49" fontId="19" fillId="0" borderId="24" xfId="1" applyNumberFormat="1" applyFont="1" applyBorder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 wrapText="1"/>
    </xf>
    <xf numFmtId="49" fontId="17" fillId="0" borderId="13" xfId="1" applyNumberFormat="1" applyFont="1" applyBorder="1" applyAlignment="1">
      <alignment horizontal="center" vertical="center" wrapText="1"/>
    </xf>
    <xf numFmtId="49" fontId="9" fillId="0" borderId="13" xfId="1" applyNumberFormat="1" applyFont="1" applyBorder="1" applyAlignment="1">
      <alignment horizontal="center" vertical="center" wrapText="1"/>
    </xf>
    <xf numFmtId="49" fontId="17" fillId="0" borderId="24" xfId="1" applyNumberFormat="1" applyFont="1" applyFill="1" applyBorder="1" applyAlignment="1">
      <alignment horizontal="center" vertical="center"/>
    </xf>
    <xf numFmtId="49" fontId="17" fillId="0" borderId="13" xfId="1" applyNumberFormat="1" applyFont="1" applyFill="1" applyBorder="1" applyAlignment="1">
      <alignment horizontal="center" vertical="center"/>
    </xf>
    <xf numFmtId="49" fontId="17" fillId="0" borderId="24" xfId="1" applyNumberFormat="1" applyFont="1" applyBorder="1" applyAlignment="1">
      <alignment horizontal="center" vertical="center" wrapText="1"/>
    </xf>
    <xf numFmtId="49" fontId="17" fillId="0" borderId="25" xfId="1" applyNumberFormat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49" fontId="19" fillId="0" borderId="28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/>
    </xf>
    <xf numFmtId="0" fontId="9" fillId="0" borderId="5" xfId="1" applyFont="1" applyBorder="1" applyAlignment="1">
      <alignment horizontal="center"/>
    </xf>
    <xf numFmtId="0" fontId="9" fillId="0" borderId="27" xfId="1" applyFont="1" applyBorder="1" applyAlignment="1">
      <alignment horizontal="center"/>
    </xf>
    <xf numFmtId="0" fontId="9" fillId="0" borderId="6" xfId="1" applyFont="1" applyBorder="1" applyAlignment="1">
      <alignment horizontal="center"/>
    </xf>
    <xf numFmtId="2" fontId="11" fillId="0" borderId="19" xfId="0" applyNumberFormat="1" applyFont="1" applyBorder="1" applyAlignment="1">
      <alignment horizontal="center" vertical="center" wrapText="1"/>
    </xf>
    <xf numFmtId="2" fontId="11" fillId="0" borderId="20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9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5" fillId="0" borderId="5" xfId="1" applyFont="1" applyBorder="1" applyAlignment="1">
      <alignment horizontal="center" vertical="center" wrapText="1"/>
    </xf>
    <xf numFmtId="0" fontId="35" fillId="0" borderId="27" xfId="1" applyFont="1" applyBorder="1" applyAlignment="1">
      <alignment horizontal="center" vertical="center" wrapText="1"/>
    </xf>
    <xf numFmtId="0" fontId="35" fillId="0" borderId="6" xfId="1" applyFont="1" applyBorder="1" applyAlignment="1">
      <alignment horizontal="center" vertical="center" wrapText="1"/>
    </xf>
    <xf numFmtId="0" fontId="36" fillId="0" borderId="5" xfId="1" applyFont="1" applyBorder="1" applyAlignment="1">
      <alignment horizontal="center" vertical="center"/>
    </xf>
    <xf numFmtId="0" fontId="36" fillId="0" borderId="27" xfId="1" applyFont="1" applyBorder="1" applyAlignment="1">
      <alignment horizontal="center" vertical="center"/>
    </xf>
    <xf numFmtId="0" fontId="36" fillId="0" borderId="6" xfId="1" applyFont="1" applyBorder="1" applyAlignment="1">
      <alignment horizontal="center" vertical="center"/>
    </xf>
    <xf numFmtId="49" fontId="17" fillId="0" borderId="4" xfId="1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/>
    </xf>
    <xf numFmtId="49" fontId="17" fillId="0" borderId="10" xfId="1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center" vertical="center"/>
    </xf>
    <xf numFmtId="0" fontId="36" fillId="0" borderId="5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49" fontId="12" fillId="0" borderId="6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49" fontId="17" fillId="0" borderId="4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/>
    </xf>
  </cellXfs>
  <cellStyles count="5">
    <cellStyle name="Нормален" xfId="0" builtinId="0"/>
    <cellStyle name="Нормален 2" xfId="1"/>
    <cellStyle name="Нормален 2 2" xfId="2"/>
    <cellStyle name="Нормален 3" xfId="3"/>
    <cellStyle name="Процент" xfId="4" builtinId="5"/>
  </cellStyles>
  <dxfs count="4"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</sheetPr>
  <dimension ref="A1:AN65442"/>
  <sheetViews>
    <sheetView tabSelected="1" zoomScaleNormal="100" workbookViewId="0">
      <pane xSplit="5" ySplit="7" topLeftCell="F8" activePane="bottomRight" state="frozen"/>
      <selection pane="topRight" activeCell="G1" sqref="G1"/>
      <selection pane="bottomLeft" activeCell="A8" sqref="A8"/>
      <selection pane="bottomRight" activeCell="B4" sqref="B4:B7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42.28515625" style="53" customWidth="1"/>
    <col min="6" max="6" width="14.42578125" style="53" customWidth="1"/>
    <col min="7" max="7" width="18" style="53" customWidth="1"/>
    <col min="8" max="8" width="23.7109375" style="53" customWidth="1"/>
    <col min="9" max="9" width="8.85546875" style="53" customWidth="1"/>
    <col min="10" max="10" width="16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" style="51" customWidth="1"/>
    <col min="23" max="23" width="13.5703125" style="51" customWidth="1"/>
    <col min="24" max="24" width="14.42578125" style="27" customWidth="1"/>
    <col min="25" max="25" width="9.28515625" style="27" customWidth="1"/>
    <col min="26" max="26" width="7.42578125" style="27" customWidth="1"/>
    <col min="27" max="27" width="8.140625" style="27" customWidth="1"/>
    <col min="28" max="30" width="7.7109375" style="27" customWidth="1"/>
    <col min="31" max="32" width="9.140625" style="27"/>
    <col min="33" max="33" width="6.140625" style="27" customWidth="1"/>
    <col min="34" max="34" width="13.85546875" style="27" customWidth="1"/>
    <col min="35" max="35" width="12.140625" style="27" customWidth="1"/>
    <col min="36" max="36" width="4.28515625" style="27" customWidth="1"/>
    <col min="37" max="16384" width="9.140625" style="27"/>
  </cols>
  <sheetData>
    <row r="1" spans="1:35" ht="18" customHeight="1" x14ac:dyDescent="0.25">
      <c r="A1" s="52" t="s">
        <v>252</v>
      </c>
      <c r="B1" s="50"/>
      <c r="E1" s="50"/>
      <c r="I1" s="334"/>
      <c r="J1" s="334"/>
      <c r="K1" s="334"/>
      <c r="L1" s="334"/>
      <c r="M1" s="334"/>
      <c r="Z1" s="668" t="s">
        <v>734</v>
      </c>
      <c r="AA1" s="669"/>
      <c r="AB1" s="669"/>
      <c r="AC1" s="669"/>
      <c r="AD1" s="670"/>
      <c r="AH1" s="60" t="s">
        <v>735</v>
      </c>
      <c r="AI1" s="69" t="s">
        <v>839</v>
      </c>
    </row>
    <row r="2" spans="1:35" ht="13.5" customHeight="1" x14ac:dyDescent="0.25">
      <c r="A2" s="329" t="s">
        <v>593</v>
      </c>
      <c r="B2" s="330"/>
      <c r="E2" s="330"/>
      <c r="Z2" s="642" t="s">
        <v>410</v>
      </c>
      <c r="AA2" s="642" t="s">
        <v>411</v>
      </c>
      <c r="AB2" s="642" t="s">
        <v>288</v>
      </c>
      <c r="AC2" s="642" t="s">
        <v>417</v>
      </c>
      <c r="AD2" s="642" t="s">
        <v>37</v>
      </c>
      <c r="AH2" s="639" t="s">
        <v>415</v>
      </c>
      <c r="AI2" s="639" t="s">
        <v>838</v>
      </c>
    </row>
    <row r="3" spans="1:35" ht="35.25" customHeight="1" thickBot="1" x14ac:dyDescent="0.3">
      <c r="A3" s="332" t="s">
        <v>594</v>
      </c>
      <c r="B3" s="429">
        <v>46204</v>
      </c>
      <c r="E3" s="330"/>
      <c r="I3" s="46"/>
      <c r="J3" s="46"/>
      <c r="K3" s="46"/>
      <c r="L3" s="46"/>
      <c r="M3" s="46"/>
      <c r="Z3" s="643"/>
      <c r="AA3" s="643"/>
      <c r="AB3" s="643"/>
      <c r="AC3" s="643"/>
      <c r="AD3" s="643"/>
      <c r="AH3" s="641"/>
      <c r="AI3" s="640"/>
    </row>
    <row r="4" spans="1:35" ht="12.75" customHeight="1" thickBot="1" x14ac:dyDescent="0.3">
      <c r="A4" s="685" t="s">
        <v>229</v>
      </c>
      <c r="B4" s="685" t="s">
        <v>158</v>
      </c>
      <c r="C4" s="676" t="s">
        <v>45</v>
      </c>
      <c r="D4" s="677"/>
      <c r="E4" s="687" t="s">
        <v>227</v>
      </c>
      <c r="F4" s="647" t="s">
        <v>233</v>
      </c>
      <c r="G4" s="647" t="s">
        <v>208</v>
      </c>
      <c r="H4" s="647" t="s">
        <v>234</v>
      </c>
      <c r="I4" s="655" t="s">
        <v>285</v>
      </c>
      <c r="J4" s="656"/>
      <c r="K4" s="656"/>
      <c r="L4" s="656"/>
      <c r="M4" s="657"/>
      <c r="N4" s="658" t="s">
        <v>539</v>
      </c>
      <c r="O4" s="659"/>
      <c r="P4" s="659"/>
      <c r="Q4" s="659"/>
      <c r="R4" s="659"/>
      <c r="S4" s="659"/>
      <c r="T4" s="660"/>
      <c r="U4" s="661"/>
      <c r="V4" s="676" t="s">
        <v>334</v>
      </c>
      <c r="W4" s="677"/>
      <c r="X4" s="681" t="s">
        <v>111</v>
      </c>
      <c r="Z4" s="639" t="s">
        <v>342</v>
      </c>
      <c r="AA4" s="639" t="s">
        <v>342</v>
      </c>
      <c r="AB4" s="639" t="s">
        <v>342</v>
      </c>
      <c r="AC4" s="639" t="s">
        <v>342</v>
      </c>
      <c r="AD4" s="639" t="s">
        <v>342</v>
      </c>
      <c r="AH4" s="639" t="s">
        <v>840</v>
      </c>
      <c r="AI4" s="639" t="s">
        <v>840</v>
      </c>
    </row>
    <row r="5" spans="1:35" ht="12.75" customHeight="1" thickBot="1" x14ac:dyDescent="0.3">
      <c r="A5" s="648"/>
      <c r="B5" s="648"/>
      <c r="C5" s="690"/>
      <c r="D5" s="691"/>
      <c r="E5" s="688"/>
      <c r="F5" s="648"/>
      <c r="G5" s="648"/>
      <c r="H5" s="648"/>
      <c r="I5" s="665" t="s">
        <v>41</v>
      </c>
      <c r="J5" s="666"/>
      <c r="K5" s="666"/>
      <c r="L5" s="666"/>
      <c r="M5" s="667"/>
      <c r="N5" s="662"/>
      <c r="O5" s="663"/>
      <c r="P5" s="663"/>
      <c r="Q5" s="663"/>
      <c r="R5" s="663"/>
      <c r="S5" s="663"/>
      <c r="T5" s="663"/>
      <c r="U5" s="664"/>
      <c r="V5" s="678"/>
      <c r="W5" s="679"/>
      <c r="X5" s="682"/>
      <c r="Z5" s="640"/>
      <c r="AA5" s="640"/>
      <c r="AB5" s="640"/>
      <c r="AC5" s="640"/>
      <c r="AD5" s="640"/>
      <c r="AH5" s="640"/>
      <c r="AI5" s="640"/>
    </row>
    <row r="6" spans="1:35" ht="12.75" customHeight="1" x14ac:dyDescent="0.25">
      <c r="A6" s="648"/>
      <c r="B6" s="648"/>
      <c r="C6" s="682" t="s">
        <v>13</v>
      </c>
      <c r="D6" s="682" t="s">
        <v>14</v>
      </c>
      <c r="E6" s="688"/>
      <c r="F6" s="648"/>
      <c r="G6" s="648"/>
      <c r="H6" s="648"/>
      <c r="I6" s="671" t="s">
        <v>235</v>
      </c>
      <c r="J6" s="654" t="s">
        <v>275</v>
      </c>
      <c r="K6" s="654" t="s">
        <v>276</v>
      </c>
      <c r="L6" s="680" t="s">
        <v>236</v>
      </c>
      <c r="M6" s="673" t="s">
        <v>279</v>
      </c>
      <c r="N6" s="674" t="s">
        <v>202</v>
      </c>
      <c r="O6" s="651"/>
      <c r="P6" s="650" t="s">
        <v>102</v>
      </c>
      <c r="Q6" s="651"/>
      <c r="R6" s="650" t="s">
        <v>244</v>
      </c>
      <c r="S6" s="651"/>
      <c r="T6" s="650" t="s">
        <v>165</v>
      </c>
      <c r="U6" s="683"/>
      <c r="V6" s="645" t="s">
        <v>335</v>
      </c>
      <c r="W6" s="645" t="s">
        <v>321</v>
      </c>
      <c r="X6" s="682"/>
      <c r="Z6" s="640"/>
      <c r="AA6" s="640"/>
      <c r="AB6" s="640"/>
      <c r="AC6" s="640"/>
      <c r="AD6" s="640"/>
      <c r="AH6" s="640"/>
      <c r="AI6" s="640"/>
    </row>
    <row r="7" spans="1:35" ht="12.75" customHeight="1" thickBot="1" x14ac:dyDescent="0.3">
      <c r="A7" s="686"/>
      <c r="B7" s="649"/>
      <c r="C7" s="646"/>
      <c r="D7" s="646"/>
      <c r="E7" s="689"/>
      <c r="F7" s="649"/>
      <c r="G7" s="649"/>
      <c r="H7" s="649"/>
      <c r="I7" s="672"/>
      <c r="J7" s="646"/>
      <c r="K7" s="646"/>
      <c r="L7" s="646"/>
      <c r="M7" s="652"/>
      <c r="N7" s="675"/>
      <c r="O7" s="653"/>
      <c r="P7" s="652"/>
      <c r="Q7" s="653"/>
      <c r="R7" s="652"/>
      <c r="S7" s="653"/>
      <c r="T7" s="652"/>
      <c r="U7" s="684"/>
      <c r="V7" s="646"/>
      <c r="W7" s="646"/>
      <c r="X7" s="646"/>
      <c r="Z7" s="644"/>
      <c r="AA7" s="644"/>
      <c r="AB7" s="644"/>
      <c r="AC7" s="644"/>
      <c r="AD7" s="644"/>
      <c r="AH7" s="641"/>
      <c r="AI7" s="641"/>
    </row>
    <row r="8" spans="1:35" s="30" customFormat="1" ht="12.75" hidden="1" customHeight="1" x14ac:dyDescent="0.25">
      <c r="A8" s="106" t="s">
        <v>219</v>
      </c>
      <c r="B8" s="107">
        <v>37200</v>
      </c>
      <c r="C8" s="107">
        <v>37200</v>
      </c>
      <c r="D8" s="107">
        <v>39391</v>
      </c>
      <c r="E8" s="109" t="s">
        <v>25</v>
      </c>
      <c r="F8" s="109" t="s">
        <v>36</v>
      </c>
      <c r="G8" s="109" t="s">
        <v>53</v>
      </c>
      <c r="H8" s="109" t="s">
        <v>81</v>
      </c>
      <c r="I8" s="109" t="s">
        <v>96</v>
      </c>
      <c r="J8" s="109" t="s">
        <v>85</v>
      </c>
      <c r="K8" s="109" t="s">
        <v>79</v>
      </c>
      <c r="L8" s="109" t="s">
        <v>182</v>
      </c>
      <c r="M8" s="109" t="s">
        <v>103</v>
      </c>
      <c r="N8" s="110">
        <v>110.59</v>
      </c>
      <c r="O8" s="109" t="s">
        <v>174</v>
      </c>
      <c r="P8" s="111"/>
      <c r="Q8" s="109"/>
      <c r="R8" s="111"/>
      <c r="S8" s="109"/>
      <c r="T8" s="111">
        <v>39813.120000000003</v>
      </c>
      <c r="U8" s="109"/>
      <c r="V8" s="320" t="s">
        <v>371</v>
      </c>
      <c r="W8" s="320">
        <v>39869</v>
      </c>
      <c r="X8" s="109"/>
      <c r="Z8" s="586"/>
      <c r="AA8" s="586"/>
      <c r="AB8" s="586"/>
      <c r="AC8" s="586"/>
      <c r="AD8" s="586"/>
      <c r="AH8" s="366"/>
    </row>
    <row r="9" spans="1:35" s="30" customFormat="1" ht="12.75" hidden="1" customHeight="1" x14ac:dyDescent="0.25">
      <c r="A9" s="106" t="s">
        <v>24</v>
      </c>
      <c r="B9" s="107">
        <v>39869</v>
      </c>
      <c r="C9" s="107">
        <v>37200</v>
      </c>
      <c r="D9" s="107">
        <v>40852</v>
      </c>
      <c r="E9" s="109" t="s">
        <v>150</v>
      </c>
      <c r="F9" s="109" t="s">
        <v>36</v>
      </c>
      <c r="G9" s="109" t="s">
        <v>53</v>
      </c>
      <c r="H9" s="109" t="s">
        <v>81</v>
      </c>
      <c r="I9" s="109" t="s">
        <v>96</v>
      </c>
      <c r="J9" s="109" t="s">
        <v>85</v>
      </c>
      <c r="K9" s="109" t="s">
        <v>79</v>
      </c>
      <c r="L9" s="109" t="s">
        <v>182</v>
      </c>
      <c r="M9" s="109" t="s">
        <v>103</v>
      </c>
      <c r="N9" s="110">
        <v>1.26</v>
      </c>
      <c r="O9" s="109"/>
      <c r="P9" s="111"/>
      <c r="Q9" s="109"/>
      <c r="R9" s="111"/>
      <c r="S9" s="109"/>
      <c r="T9" s="111">
        <v>39735.360000000001</v>
      </c>
      <c r="U9" s="109"/>
      <c r="V9" s="320" t="s">
        <v>372</v>
      </c>
      <c r="W9" s="320">
        <v>40851</v>
      </c>
      <c r="X9" s="109"/>
      <c r="Z9" s="367"/>
      <c r="AA9" s="367"/>
      <c r="AB9" s="367"/>
      <c r="AC9" s="367"/>
      <c r="AD9" s="367"/>
      <c r="AH9" s="366"/>
    </row>
    <row r="10" spans="1:35" s="30" customFormat="1" ht="32.25" hidden="1" customHeight="1" x14ac:dyDescent="0.25">
      <c r="A10" s="106" t="s">
        <v>329</v>
      </c>
      <c r="B10" s="107" t="s">
        <v>330</v>
      </c>
      <c r="C10" s="107" t="s">
        <v>332</v>
      </c>
      <c r="D10" s="107" t="s">
        <v>333</v>
      </c>
      <c r="E10" s="108" t="s">
        <v>331</v>
      </c>
      <c r="F10" s="109" t="s">
        <v>36</v>
      </c>
      <c r="G10" s="109" t="s">
        <v>53</v>
      </c>
      <c r="H10" s="109" t="s">
        <v>81</v>
      </c>
      <c r="I10" s="109" t="s">
        <v>145</v>
      </c>
      <c r="J10" s="109" t="s">
        <v>85</v>
      </c>
      <c r="K10" s="109" t="s">
        <v>79</v>
      </c>
      <c r="L10" s="109" t="s">
        <v>182</v>
      </c>
      <c r="M10" s="109" t="s">
        <v>103</v>
      </c>
      <c r="N10" s="110">
        <v>1.26</v>
      </c>
      <c r="O10" s="109"/>
      <c r="P10" s="111"/>
      <c r="Q10" s="109"/>
      <c r="R10" s="111"/>
      <c r="S10" s="109"/>
      <c r="T10" s="110">
        <v>39735.360000000001</v>
      </c>
      <c r="U10" s="109"/>
      <c r="V10" s="107" t="s">
        <v>372</v>
      </c>
      <c r="W10" s="107">
        <v>40851</v>
      </c>
      <c r="X10" s="108" t="s">
        <v>538</v>
      </c>
      <c r="Z10" s="367"/>
      <c r="AA10" s="367"/>
      <c r="AB10" s="367"/>
      <c r="AC10" s="367"/>
      <c r="AD10" s="367"/>
      <c r="AH10" s="366"/>
    </row>
    <row r="11" spans="1:35" s="26" customFormat="1" ht="12.75" customHeight="1" x14ac:dyDescent="0.25">
      <c r="A11" s="308" t="s">
        <v>795</v>
      </c>
      <c r="B11" s="320" t="s">
        <v>330</v>
      </c>
      <c r="C11" s="320" t="s">
        <v>332</v>
      </c>
      <c r="D11" s="320">
        <v>48158</v>
      </c>
      <c r="E11" s="251" t="s">
        <v>331</v>
      </c>
      <c r="F11" s="302" t="s">
        <v>36</v>
      </c>
      <c r="G11" s="302" t="s">
        <v>53</v>
      </c>
      <c r="H11" s="302" t="s">
        <v>81</v>
      </c>
      <c r="I11" s="302" t="s">
        <v>145</v>
      </c>
      <c r="J11" s="302" t="s">
        <v>85</v>
      </c>
      <c r="K11" s="302" t="s">
        <v>79</v>
      </c>
      <c r="L11" s="302" t="s">
        <v>182</v>
      </c>
      <c r="M11" s="302" t="s">
        <v>103</v>
      </c>
      <c r="N11" s="222">
        <v>1.26</v>
      </c>
      <c r="O11" s="302"/>
      <c r="P11" s="322"/>
      <c r="Q11" s="302"/>
      <c r="R11" s="322"/>
      <c r="S11" s="302"/>
      <c r="T11" s="222">
        <v>39735.360000000001</v>
      </c>
      <c r="U11" s="302"/>
      <c r="V11" s="341" t="s">
        <v>793</v>
      </c>
      <c r="W11" s="341" t="s">
        <v>794</v>
      </c>
      <c r="X11" s="251" t="s">
        <v>770</v>
      </c>
      <c r="Z11" s="328"/>
      <c r="AA11" s="328">
        <v>1.26</v>
      </c>
      <c r="AB11" s="328"/>
      <c r="AC11" s="328"/>
      <c r="AD11" s="328"/>
      <c r="AH11" s="365"/>
      <c r="AI11" s="131"/>
    </row>
    <row r="12" spans="1:35" s="30" customFormat="1" ht="12.75" hidden="1" customHeight="1" x14ac:dyDescent="0.25">
      <c r="A12" s="106" t="s">
        <v>67</v>
      </c>
      <c r="B12" s="107">
        <v>37351</v>
      </c>
      <c r="C12" s="107">
        <v>37351</v>
      </c>
      <c r="D12" s="107">
        <v>39543</v>
      </c>
      <c r="E12" s="109" t="s">
        <v>89</v>
      </c>
      <c r="F12" s="109" t="s">
        <v>36</v>
      </c>
      <c r="G12" s="109" t="s">
        <v>73</v>
      </c>
      <c r="H12" s="109" t="s">
        <v>199</v>
      </c>
      <c r="I12" s="109" t="s">
        <v>96</v>
      </c>
      <c r="J12" s="109" t="s">
        <v>85</v>
      </c>
      <c r="K12" s="109" t="s">
        <v>79</v>
      </c>
      <c r="L12" s="109" t="s">
        <v>182</v>
      </c>
      <c r="M12" s="109" t="s">
        <v>103</v>
      </c>
      <c r="N12" s="110">
        <v>96.33</v>
      </c>
      <c r="O12" s="109" t="s">
        <v>255</v>
      </c>
      <c r="P12" s="111"/>
      <c r="Q12" s="109"/>
      <c r="R12" s="111"/>
      <c r="S12" s="109"/>
      <c r="T12" s="111">
        <v>24400</v>
      </c>
      <c r="U12" s="109" t="s">
        <v>108</v>
      </c>
      <c r="V12" s="341" t="s">
        <v>373</v>
      </c>
      <c r="W12" s="320">
        <v>39431</v>
      </c>
      <c r="X12" s="109"/>
      <c r="Z12" s="367"/>
      <c r="AA12" s="367"/>
      <c r="AB12" s="367"/>
      <c r="AC12" s="367"/>
      <c r="AD12" s="367"/>
      <c r="AH12" s="366"/>
    </row>
    <row r="13" spans="1:35" s="30" customFormat="1" ht="12.75" hidden="1" customHeight="1" x14ac:dyDescent="0.25">
      <c r="A13" s="106" t="s">
        <v>67</v>
      </c>
      <c r="B13" s="107">
        <v>37351</v>
      </c>
      <c r="C13" s="107"/>
      <c r="D13" s="107"/>
      <c r="E13" s="109" t="s">
        <v>89</v>
      </c>
      <c r="F13" s="109" t="s">
        <v>36</v>
      </c>
      <c r="G13" s="109" t="s">
        <v>73</v>
      </c>
      <c r="H13" s="109" t="s">
        <v>70</v>
      </c>
      <c r="I13" s="109"/>
      <c r="J13" s="109"/>
      <c r="K13" s="109"/>
      <c r="L13" s="109"/>
      <c r="M13" s="109"/>
      <c r="N13" s="110"/>
      <c r="O13" s="109" t="s">
        <v>214</v>
      </c>
      <c r="P13" s="111"/>
      <c r="Q13" s="109"/>
      <c r="R13" s="111"/>
      <c r="S13" s="109"/>
      <c r="T13" s="111"/>
      <c r="U13" s="109" t="s">
        <v>109</v>
      </c>
      <c r="V13" s="320"/>
      <c r="W13" s="320"/>
      <c r="X13" s="109"/>
      <c r="Z13" s="367"/>
      <c r="AA13" s="367"/>
      <c r="AB13" s="367"/>
      <c r="AC13" s="367"/>
      <c r="AD13" s="367"/>
      <c r="AH13" s="366"/>
    </row>
    <row r="14" spans="1:35" s="30" customFormat="1" ht="12.75" hidden="1" customHeight="1" x14ac:dyDescent="0.25">
      <c r="A14" s="106" t="s">
        <v>180</v>
      </c>
      <c r="B14" s="107">
        <v>39431</v>
      </c>
      <c r="C14" s="107">
        <v>37351</v>
      </c>
      <c r="D14" s="107">
        <v>41004</v>
      </c>
      <c r="E14" s="109" t="s">
        <v>89</v>
      </c>
      <c r="F14" s="109" t="s">
        <v>36</v>
      </c>
      <c r="G14" s="109" t="s">
        <v>73</v>
      </c>
      <c r="H14" s="109" t="s">
        <v>199</v>
      </c>
      <c r="I14" s="109" t="s">
        <v>96</v>
      </c>
      <c r="J14" s="109" t="s">
        <v>85</v>
      </c>
      <c r="K14" s="109" t="s">
        <v>300</v>
      </c>
      <c r="L14" s="109" t="s">
        <v>182</v>
      </c>
      <c r="M14" s="109" t="s">
        <v>103</v>
      </c>
      <c r="N14" s="110"/>
      <c r="O14" s="109"/>
      <c r="P14" s="111"/>
      <c r="Q14" s="109"/>
      <c r="R14" s="111"/>
      <c r="S14" s="109"/>
      <c r="T14" s="111" t="s">
        <v>26</v>
      </c>
      <c r="U14" s="109"/>
      <c r="V14" s="320"/>
      <c r="W14" s="320"/>
      <c r="X14" s="109"/>
      <c r="Z14" s="367"/>
      <c r="AA14" s="367"/>
      <c r="AB14" s="367"/>
      <c r="AC14" s="367"/>
      <c r="AD14" s="367"/>
      <c r="AH14" s="366"/>
    </row>
    <row r="15" spans="1:35" s="30" customFormat="1" ht="12.75" hidden="1" customHeight="1" x14ac:dyDescent="0.25">
      <c r="A15" s="106" t="s">
        <v>481</v>
      </c>
      <c r="B15" s="107">
        <v>39431</v>
      </c>
      <c r="C15" s="107">
        <v>37351</v>
      </c>
      <c r="D15" s="107">
        <v>43195</v>
      </c>
      <c r="E15" s="109" t="s">
        <v>89</v>
      </c>
      <c r="F15" s="109" t="s">
        <v>36</v>
      </c>
      <c r="G15" s="109" t="s">
        <v>73</v>
      </c>
      <c r="H15" s="109" t="s">
        <v>199</v>
      </c>
      <c r="I15" s="109" t="s">
        <v>96</v>
      </c>
      <c r="J15" s="109" t="s">
        <v>85</v>
      </c>
      <c r="K15" s="109" t="s">
        <v>300</v>
      </c>
      <c r="L15" s="109" t="s">
        <v>182</v>
      </c>
      <c r="M15" s="109" t="s">
        <v>103</v>
      </c>
      <c r="N15" s="110"/>
      <c r="O15" s="109"/>
      <c r="P15" s="111"/>
      <c r="Q15" s="109"/>
      <c r="R15" s="111"/>
      <c r="S15" s="109"/>
      <c r="T15" s="110">
        <v>11983.68</v>
      </c>
      <c r="U15" s="109"/>
      <c r="V15" s="107" t="s">
        <v>483</v>
      </c>
      <c r="W15" s="107">
        <v>40925</v>
      </c>
      <c r="X15" s="109"/>
      <c r="Z15" s="367"/>
      <c r="AA15" s="367"/>
      <c r="AB15" s="367"/>
      <c r="AC15" s="367"/>
      <c r="AD15" s="367"/>
      <c r="AH15" s="366"/>
    </row>
    <row r="16" spans="1:35" s="26" customFormat="1" ht="12.75" customHeight="1" thickBot="1" x14ac:dyDescent="0.3">
      <c r="A16" s="174" t="s">
        <v>640</v>
      </c>
      <c r="B16" s="175">
        <v>43173</v>
      </c>
      <c r="C16" s="175">
        <v>37351</v>
      </c>
      <c r="D16" s="175">
        <v>46848</v>
      </c>
      <c r="E16" s="176" t="s">
        <v>89</v>
      </c>
      <c r="F16" s="176" t="s">
        <v>36</v>
      </c>
      <c r="G16" s="176" t="s">
        <v>73</v>
      </c>
      <c r="H16" s="176" t="s">
        <v>199</v>
      </c>
      <c r="I16" s="176" t="s">
        <v>96</v>
      </c>
      <c r="J16" s="176" t="s">
        <v>85</v>
      </c>
      <c r="K16" s="176" t="s">
        <v>300</v>
      </c>
      <c r="L16" s="176" t="s">
        <v>182</v>
      </c>
      <c r="M16" s="176" t="s">
        <v>103</v>
      </c>
      <c r="N16" s="208">
        <v>0.95</v>
      </c>
      <c r="O16" s="176"/>
      <c r="P16" s="179"/>
      <c r="Q16" s="176"/>
      <c r="R16" s="179"/>
      <c r="S16" s="176"/>
      <c r="T16" s="208">
        <v>30000</v>
      </c>
      <c r="U16" s="176"/>
      <c r="V16" s="175" t="s">
        <v>644</v>
      </c>
      <c r="W16" s="175">
        <v>43173</v>
      </c>
      <c r="X16" s="176"/>
      <c r="Y16" s="30"/>
      <c r="Z16" s="328">
        <v>0.95</v>
      </c>
      <c r="AA16" s="328"/>
      <c r="AB16" s="328"/>
      <c r="AC16" s="328"/>
      <c r="AD16" s="328"/>
      <c r="AH16" s="365"/>
      <c r="AI16" s="131"/>
    </row>
    <row r="17" spans="1:35" s="30" customFormat="1" ht="12.75" hidden="1" customHeight="1" x14ac:dyDescent="0.25">
      <c r="A17" s="146" t="s">
        <v>184</v>
      </c>
      <c r="B17" s="147">
        <v>38341</v>
      </c>
      <c r="C17" s="147">
        <v>38706</v>
      </c>
      <c r="D17" s="147">
        <v>40897</v>
      </c>
      <c r="E17" s="148" t="s">
        <v>251</v>
      </c>
      <c r="F17" s="148" t="s">
        <v>36</v>
      </c>
      <c r="G17" s="148" t="s">
        <v>183</v>
      </c>
      <c r="H17" s="148" t="s">
        <v>268</v>
      </c>
      <c r="I17" s="148" t="s">
        <v>96</v>
      </c>
      <c r="J17" s="148" t="s">
        <v>85</v>
      </c>
      <c r="K17" s="148" t="s">
        <v>79</v>
      </c>
      <c r="L17" s="148" t="s">
        <v>182</v>
      </c>
      <c r="M17" s="148" t="s">
        <v>103</v>
      </c>
      <c r="N17" s="210">
        <v>28</v>
      </c>
      <c r="O17" s="148"/>
      <c r="P17" s="148"/>
      <c r="Q17" s="148"/>
      <c r="R17" s="214"/>
      <c r="S17" s="148"/>
      <c r="T17" s="285">
        <v>8680</v>
      </c>
      <c r="U17" s="285"/>
      <c r="V17" s="201"/>
      <c r="W17" s="147"/>
      <c r="X17" s="148"/>
      <c r="Z17" s="367"/>
      <c r="AA17" s="367"/>
      <c r="AB17" s="367"/>
      <c r="AC17" s="367"/>
      <c r="AD17" s="367"/>
      <c r="AH17" s="366"/>
    </row>
    <row r="18" spans="1:35" s="30" customFormat="1" ht="12.75" hidden="1" customHeight="1" thickBot="1" x14ac:dyDescent="0.3">
      <c r="A18" s="154" t="s">
        <v>184</v>
      </c>
      <c r="B18" s="155">
        <v>38341</v>
      </c>
      <c r="C18" s="155">
        <v>38706</v>
      </c>
      <c r="D18" s="155">
        <v>44551</v>
      </c>
      <c r="E18" s="157" t="s">
        <v>251</v>
      </c>
      <c r="F18" s="157" t="s">
        <v>36</v>
      </c>
      <c r="G18" s="157" t="s">
        <v>183</v>
      </c>
      <c r="H18" s="519" t="s">
        <v>268</v>
      </c>
      <c r="I18" s="157" t="s">
        <v>96</v>
      </c>
      <c r="J18" s="157" t="s">
        <v>85</v>
      </c>
      <c r="K18" s="157" t="s">
        <v>79</v>
      </c>
      <c r="L18" s="157" t="s">
        <v>182</v>
      </c>
      <c r="M18" s="157" t="s">
        <v>103</v>
      </c>
      <c r="N18" s="158">
        <v>28</v>
      </c>
      <c r="O18" s="157"/>
      <c r="P18" s="157"/>
      <c r="Q18" s="157"/>
      <c r="R18" s="159"/>
      <c r="S18" s="157"/>
      <c r="T18" s="160">
        <v>8680</v>
      </c>
      <c r="U18" s="160"/>
      <c r="V18" s="155" t="s">
        <v>482</v>
      </c>
      <c r="W18" s="155">
        <v>40843</v>
      </c>
      <c r="X18" s="157"/>
      <c r="Z18" s="116"/>
      <c r="AA18" s="367"/>
      <c r="AB18" s="367"/>
      <c r="AC18" s="367"/>
      <c r="AD18" s="367"/>
      <c r="AH18" s="366"/>
    </row>
    <row r="19" spans="1:35" s="26" customFormat="1" ht="12.75" customHeight="1" thickBot="1" x14ac:dyDescent="0.3">
      <c r="A19" s="174" t="s">
        <v>799</v>
      </c>
      <c r="B19" s="175">
        <v>38341</v>
      </c>
      <c r="C19" s="175">
        <v>38706</v>
      </c>
      <c r="D19" s="175">
        <v>48203</v>
      </c>
      <c r="E19" s="176" t="s">
        <v>798</v>
      </c>
      <c r="F19" s="176" t="s">
        <v>36</v>
      </c>
      <c r="G19" s="176" t="s">
        <v>183</v>
      </c>
      <c r="H19" s="292" t="s">
        <v>268</v>
      </c>
      <c r="I19" s="176" t="s">
        <v>96</v>
      </c>
      <c r="J19" s="176" t="s">
        <v>85</v>
      </c>
      <c r="K19" s="176" t="s">
        <v>79</v>
      </c>
      <c r="L19" s="176" t="s">
        <v>182</v>
      </c>
      <c r="M19" s="176" t="s">
        <v>103</v>
      </c>
      <c r="N19" s="208">
        <v>28</v>
      </c>
      <c r="O19" s="176"/>
      <c r="P19" s="176"/>
      <c r="Q19" s="176"/>
      <c r="R19" s="179"/>
      <c r="S19" s="176"/>
      <c r="T19" s="417">
        <v>8680</v>
      </c>
      <c r="U19" s="417"/>
      <c r="V19" s="175" t="s">
        <v>797</v>
      </c>
      <c r="W19" s="175">
        <v>44712</v>
      </c>
      <c r="X19" s="176"/>
      <c r="Z19" s="120"/>
      <c r="AA19" s="328"/>
      <c r="AB19" s="368">
        <f>0.324/2</f>
        <v>0.16200000000000001</v>
      </c>
      <c r="AC19" s="368">
        <f>0.324/2</f>
        <v>0.16200000000000001</v>
      </c>
      <c r="AD19" s="328"/>
      <c r="AH19" s="365"/>
      <c r="AI19" s="131"/>
    </row>
    <row r="20" spans="1:35" s="28" customFormat="1" ht="12.75" hidden="1" customHeight="1" x14ac:dyDescent="0.25">
      <c r="A20" s="146" t="s">
        <v>245</v>
      </c>
      <c r="B20" s="147">
        <v>39006</v>
      </c>
      <c r="C20" s="147">
        <v>39006</v>
      </c>
      <c r="D20" s="147">
        <v>42659</v>
      </c>
      <c r="E20" s="148" t="s">
        <v>299</v>
      </c>
      <c r="F20" s="148" t="s">
        <v>36</v>
      </c>
      <c r="G20" s="148" t="s">
        <v>37</v>
      </c>
      <c r="H20" s="148" t="s">
        <v>273</v>
      </c>
      <c r="I20" s="148" t="s">
        <v>145</v>
      </c>
      <c r="J20" s="148" t="s">
        <v>85</v>
      </c>
      <c r="K20" s="148" t="s">
        <v>300</v>
      </c>
      <c r="L20" s="148" t="s">
        <v>146</v>
      </c>
      <c r="M20" s="415" t="s">
        <v>103</v>
      </c>
      <c r="N20" s="210">
        <f>T20/365/86.4</f>
        <v>0.65999999999999992</v>
      </c>
      <c r="O20" s="148"/>
      <c r="P20" s="148"/>
      <c r="Q20" s="148"/>
      <c r="R20" s="148"/>
      <c r="S20" s="148"/>
      <c r="T20" s="150">
        <v>20813.759999999998</v>
      </c>
      <c r="U20" s="148"/>
      <c r="V20" s="147" t="s">
        <v>517</v>
      </c>
      <c r="W20" s="416">
        <v>42383</v>
      </c>
      <c r="X20" s="152"/>
      <c r="Z20" s="367"/>
      <c r="AA20" s="367"/>
      <c r="AB20" s="367"/>
      <c r="AC20" s="367"/>
      <c r="AD20" s="367"/>
      <c r="AH20" s="366"/>
    </row>
    <row r="21" spans="1:35" ht="12.75" customHeight="1" thickBot="1" x14ac:dyDescent="0.3">
      <c r="A21" s="174" t="s">
        <v>516</v>
      </c>
      <c r="B21" s="175">
        <v>42383</v>
      </c>
      <c r="C21" s="175">
        <v>39006</v>
      </c>
      <c r="D21" s="175">
        <v>46311</v>
      </c>
      <c r="E21" s="176" t="s">
        <v>299</v>
      </c>
      <c r="F21" s="176" t="s">
        <v>36</v>
      </c>
      <c r="G21" s="176" t="s">
        <v>37</v>
      </c>
      <c r="H21" s="176" t="s">
        <v>274</v>
      </c>
      <c r="I21" s="176" t="s">
        <v>145</v>
      </c>
      <c r="J21" s="176" t="s">
        <v>85</v>
      </c>
      <c r="K21" s="176" t="s">
        <v>300</v>
      </c>
      <c r="L21" s="176" t="s">
        <v>146</v>
      </c>
      <c r="M21" s="418" t="s">
        <v>103</v>
      </c>
      <c r="N21" s="208">
        <f>T21/365/86.4</f>
        <v>0.65999999999999992</v>
      </c>
      <c r="O21" s="176"/>
      <c r="P21" s="176"/>
      <c r="Q21" s="176"/>
      <c r="R21" s="176"/>
      <c r="S21" s="176"/>
      <c r="T21" s="419">
        <v>20813.759999999998</v>
      </c>
      <c r="U21" s="176"/>
      <c r="V21" s="181"/>
      <c r="W21" s="181"/>
      <c r="X21" s="181"/>
      <c r="Z21" s="328"/>
      <c r="AA21" s="328"/>
      <c r="AB21" s="328"/>
      <c r="AC21" s="328"/>
      <c r="AD21" s="328">
        <v>0.66</v>
      </c>
      <c r="AH21" s="365"/>
      <c r="AI21" s="120"/>
    </row>
    <row r="22" spans="1:35" s="28" customFormat="1" ht="25.5" hidden="1" customHeight="1" x14ac:dyDescent="0.25">
      <c r="A22" s="146" t="s">
        <v>161</v>
      </c>
      <c r="B22" s="147">
        <v>39360</v>
      </c>
      <c r="C22" s="201" t="s">
        <v>97</v>
      </c>
      <c r="D22" s="147">
        <v>43013</v>
      </c>
      <c r="E22" s="148" t="s">
        <v>154</v>
      </c>
      <c r="F22" s="148" t="s">
        <v>36</v>
      </c>
      <c r="G22" s="253" t="s">
        <v>237</v>
      </c>
      <c r="H22" s="148" t="s">
        <v>273</v>
      </c>
      <c r="I22" s="148" t="s">
        <v>145</v>
      </c>
      <c r="J22" s="148" t="s">
        <v>85</v>
      </c>
      <c r="K22" s="148" t="s">
        <v>300</v>
      </c>
      <c r="L22" s="148" t="s">
        <v>182</v>
      </c>
      <c r="M22" s="415" t="s">
        <v>103</v>
      </c>
      <c r="N22" s="210">
        <v>1</v>
      </c>
      <c r="O22" s="148"/>
      <c r="P22" s="148"/>
      <c r="Q22" s="148"/>
      <c r="R22" s="148"/>
      <c r="S22" s="148"/>
      <c r="T22" s="150">
        <v>31536</v>
      </c>
      <c r="U22" s="148"/>
      <c r="V22" s="201" t="s">
        <v>370</v>
      </c>
      <c r="W22" s="147">
        <v>40382</v>
      </c>
      <c r="X22" s="152"/>
      <c r="Z22" s="367"/>
      <c r="AA22" s="367"/>
      <c r="AB22" s="367"/>
      <c r="AC22" s="367"/>
      <c r="AD22" s="367"/>
      <c r="AH22" s="366"/>
    </row>
    <row r="23" spans="1:35" s="28" customFormat="1" ht="24" hidden="1" customHeight="1" thickBot="1" x14ac:dyDescent="0.3">
      <c r="A23" s="154" t="s">
        <v>7</v>
      </c>
      <c r="B23" s="155">
        <v>40382</v>
      </c>
      <c r="C23" s="207" t="s">
        <v>97</v>
      </c>
      <c r="D23" s="155">
        <v>43013</v>
      </c>
      <c r="E23" s="157" t="s">
        <v>154</v>
      </c>
      <c r="F23" s="157" t="s">
        <v>36</v>
      </c>
      <c r="G23" s="156" t="s">
        <v>237</v>
      </c>
      <c r="H23" s="157" t="s">
        <v>273</v>
      </c>
      <c r="I23" s="157" t="s">
        <v>145</v>
      </c>
      <c r="J23" s="157" t="s">
        <v>85</v>
      </c>
      <c r="K23" s="157" t="s">
        <v>300</v>
      </c>
      <c r="L23" s="157" t="s">
        <v>182</v>
      </c>
      <c r="M23" s="420" t="s">
        <v>103</v>
      </c>
      <c r="N23" s="158">
        <v>1</v>
      </c>
      <c r="O23" s="157"/>
      <c r="P23" s="157"/>
      <c r="Q23" s="157"/>
      <c r="R23" s="157"/>
      <c r="S23" s="157"/>
      <c r="T23" s="206">
        <v>31536</v>
      </c>
      <c r="U23" s="157"/>
      <c r="V23" s="155" t="s">
        <v>633</v>
      </c>
      <c r="W23" s="228">
        <v>43090</v>
      </c>
      <c r="X23" s="116" t="s">
        <v>771</v>
      </c>
      <c r="Z23" s="367"/>
      <c r="AA23" s="367"/>
      <c r="AB23" s="367"/>
      <c r="AC23" s="367"/>
      <c r="AD23" s="367"/>
      <c r="AH23" s="366"/>
    </row>
    <row r="24" spans="1:35" s="28" customFormat="1" ht="12.75" hidden="1" customHeight="1" x14ac:dyDescent="0.25">
      <c r="A24" s="146" t="s">
        <v>138</v>
      </c>
      <c r="B24" s="147">
        <v>40014</v>
      </c>
      <c r="C24" s="201" t="s">
        <v>97</v>
      </c>
      <c r="D24" s="147">
        <v>43666</v>
      </c>
      <c r="E24" s="148" t="s">
        <v>260</v>
      </c>
      <c r="F24" s="148" t="s">
        <v>36</v>
      </c>
      <c r="G24" s="148" t="s">
        <v>53</v>
      </c>
      <c r="H24" s="148" t="s">
        <v>81</v>
      </c>
      <c r="I24" s="148" t="s">
        <v>145</v>
      </c>
      <c r="J24" s="148" t="s">
        <v>272</v>
      </c>
      <c r="K24" s="148" t="s">
        <v>300</v>
      </c>
      <c r="L24" s="148" t="s">
        <v>182</v>
      </c>
      <c r="M24" s="415" t="s">
        <v>103</v>
      </c>
      <c r="N24" s="210">
        <v>0.5</v>
      </c>
      <c r="O24" s="148"/>
      <c r="P24" s="148"/>
      <c r="Q24" s="148"/>
      <c r="R24" s="148"/>
      <c r="S24" s="148"/>
      <c r="T24" s="150">
        <v>15768</v>
      </c>
      <c r="U24" s="148"/>
      <c r="V24" s="209"/>
      <c r="W24" s="209"/>
      <c r="X24" s="116">
        <f>18249-T24</f>
        <v>2481</v>
      </c>
      <c r="Z24" s="367"/>
      <c r="AA24" s="413"/>
      <c r="AB24" s="367"/>
      <c r="AC24" s="367"/>
      <c r="AD24" s="367"/>
      <c r="AH24" s="366"/>
    </row>
    <row r="25" spans="1:35" s="28" customFormat="1" ht="12.75" hidden="1" customHeight="1" x14ac:dyDescent="0.25">
      <c r="A25" s="106" t="s">
        <v>138</v>
      </c>
      <c r="B25" s="107">
        <v>40014</v>
      </c>
      <c r="C25" s="122" t="s">
        <v>97</v>
      </c>
      <c r="D25" s="107">
        <v>43666</v>
      </c>
      <c r="E25" s="109" t="s">
        <v>260</v>
      </c>
      <c r="F25" s="109" t="s">
        <v>36</v>
      </c>
      <c r="G25" s="109" t="s">
        <v>53</v>
      </c>
      <c r="H25" s="109" t="s">
        <v>81</v>
      </c>
      <c r="I25" s="109" t="s">
        <v>145</v>
      </c>
      <c r="J25" s="109" t="s">
        <v>272</v>
      </c>
      <c r="K25" s="109" t="s">
        <v>300</v>
      </c>
      <c r="L25" s="109" t="s">
        <v>182</v>
      </c>
      <c r="M25" s="109" t="s">
        <v>103</v>
      </c>
      <c r="N25" s="110">
        <v>0.57809999999999995</v>
      </c>
      <c r="O25" s="109"/>
      <c r="P25" s="109"/>
      <c r="Q25" s="109"/>
      <c r="R25" s="109"/>
      <c r="S25" s="109"/>
      <c r="T25" s="74">
        <v>18231</v>
      </c>
      <c r="U25" s="109"/>
      <c r="V25" s="123" t="s">
        <v>513</v>
      </c>
      <c r="W25" s="123">
        <v>41897</v>
      </c>
      <c r="X25" s="116"/>
      <c r="Z25" s="367"/>
      <c r="AA25" s="247"/>
      <c r="AB25" s="367"/>
      <c r="AC25" s="367"/>
      <c r="AD25" s="367"/>
      <c r="AH25" s="366"/>
    </row>
    <row r="26" spans="1:35" ht="32.25" customHeight="1" thickBot="1" x14ac:dyDescent="0.3">
      <c r="A26" s="174" t="s">
        <v>473</v>
      </c>
      <c r="B26" s="175">
        <v>41897</v>
      </c>
      <c r="C26" s="216">
        <v>40045</v>
      </c>
      <c r="D26" s="175">
        <v>47319</v>
      </c>
      <c r="E26" s="176" t="s">
        <v>731</v>
      </c>
      <c r="F26" s="176" t="s">
        <v>36</v>
      </c>
      <c r="G26" s="176" t="s">
        <v>53</v>
      </c>
      <c r="H26" s="176" t="s">
        <v>81</v>
      </c>
      <c r="I26" s="176" t="s">
        <v>145</v>
      </c>
      <c r="J26" s="176" t="s">
        <v>272</v>
      </c>
      <c r="K26" s="176" t="s">
        <v>300</v>
      </c>
      <c r="L26" s="176" t="s">
        <v>182</v>
      </c>
      <c r="M26" s="176" t="s">
        <v>103</v>
      </c>
      <c r="N26" s="208">
        <v>0.57809999999999995</v>
      </c>
      <c r="O26" s="176"/>
      <c r="P26" s="176"/>
      <c r="Q26" s="176"/>
      <c r="R26" s="176"/>
      <c r="S26" s="176"/>
      <c r="T26" s="419">
        <v>18231</v>
      </c>
      <c r="U26" s="176"/>
      <c r="V26" s="211" t="s">
        <v>733</v>
      </c>
      <c r="W26" s="211">
        <v>43768</v>
      </c>
      <c r="X26" s="311"/>
      <c r="Y26" s="518"/>
      <c r="Z26" s="328"/>
      <c r="AA26" s="479">
        <v>0.57809999999999995</v>
      </c>
      <c r="AB26" s="328"/>
      <c r="AC26" s="328"/>
      <c r="AD26" s="328"/>
      <c r="AH26" s="365"/>
      <c r="AI26" s="120"/>
    </row>
    <row r="27" spans="1:35" s="28" customFormat="1" ht="16.5" hidden="1" customHeight="1" thickBot="1" x14ac:dyDescent="0.3">
      <c r="A27" s="154">
        <v>11610006</v>
      </c>
      <c r="B27" s="155">
        <v>40977</v>
      </c>
      <c r="C27" s="207">
        <v>40977</v>
      </c>
      <c r="D27" s="155">
        <v>44629</v>
      </c>
      <c r="E27" s="157" t="s">
        <v>343</v>
      </c>
      <c r="F27" s="157" t="s">
        <v>36</v>
      </c>
      <c r="G27" s="157" t="s">
        <v>53</v>
      </c>
      <c r="H27" s="157" t="s">
        <v>81</v>
      </c>
      <c r="I27" s="157" t="s">
        <v>145</v>
      </c>
      <c r="J27" s="157" t="s">
        <v>272</v>
      </c>
      <c r="K27" s="157" t="s">
        <v>300</v>
      </c>
      <c r="L27" s="157" t="s">
        <v>182</v>
      </c>
      <c r="M27" s="157" t="s">
        <v>103</v>
      </c>
      <c r="N27" s="158">
        <v>1.4</v>
      </c>
      <c r="O27" s="157"/>
      <c r="P27" s="157"/>
      <c r="Q27" s="157"/>
      <c r="R27" s="157"/>
      <c r="S27" s="157"/>
      <c r="T27" s="206" t="s">
        <v>368</v>
      </c>
      <c r="U27" s="157"/>
      <c r="V27" s="228" t="s">
        <v>369</v>
      </c>
      <c r="W27" s="228">
        <v>41351</v>
      </c>
      <c r="X27" s="116"/>
      <c r="Z27" s="367"/>
      <c r="AA27" s="247"/>
      <c r="AB27" s="367"/>
      <c r="AC27" s="367"/>
      <c r="AD27" s="367"/>
      <c r="AH27" s="366"/>
    </row>
    <row r="28" spans="1:35" ht="16.5" customHeight="1" thickBot="1" x14ac:dyDescent="0.3">
      <c r="A28" s="174">
        <v>11610006</v>
      </c>
      <c r="B28" s="175">
        <v>40977</v>
      </c>
      <c r="C28" s="216">
        <v>40977</v>
      </c>
      <c r="D28" s="175">
        <v>48282</v>
      </c>
      <c r="E28" s="176" t="s">
        <v>343</v>
      </c>
      <c r="F28" s="176" t="s">
        <v>36</v>
      </c>
      <c r="G28" s="176" t="s">
        <v>53</v>
      </c>
      <c r="H28" s="176" t="s">
        <v>81</v>
      </c>
      <c r="I28" s="176" t="s">
        <v>145</v>
      </c>
      <c r="J28" s="176" t="s">
        <v>272</v>
      </c>
      <c r="K28" s="176" t="s">
        <v>300</v>
      </c>
      <c r="L28" s="176" t="s">
        <v>182</v>
      </c>
      <c r="M28" s="176" t="s">
        <v>103</v>
      </c>
      <c r="N28" s="208">
        <v>1.4</v>
      </c>
      <c r="O28" s="176"/>
      <c r="P28" s="176"/>
      <c r="Q28" s="176"/>
      <c r="R28" s="176"/>
      <c r="S28" s="176"/>
      <c r="T28" s="419" t="s">
        <v>368</v>
      </c>
      <c r="U28" s="176"/>
      <c r="V28" s="211" t="s">
        <v>804</v>
      </c>
      <c r="W28" s="211">
        <v>44697</v>
      </c>
      <c r="X28" s="116" t="s">
        <v>875</v>
      </c>
      <c r="Z28" s="328"/>
      <c r="AA28" s="368">
        <v>1</v>
      </c>
      <c r="AB28" s="328"/>
      <c r="AC28" s="328"/>
      <c r="AD28" s="328"/>
      <c r="AH28" s="365"/>
      <c r="AI28" s="120"/>
    </row>
    <row r="29" spans="1:35" ht="32.25" customHeight="1" thickBot="1" x14ac:dyDescent="0.3">
      <c r="A29" s="174">
        <v>11610024</v>
      </c>
      <c r="B29" s="175">
        <v>41148</v>
      </c>
      <c r="C29" s="216">
        <v>41148</v>
      </c>
      <c r="D29" s="175">
        <v>48453</v>
      </c>
      <c r="E29" s="176" t="s">
        <v>542</v>
      </c>
      <c r="F29" s="176" t="s">
        <v>36</v>
      </c>
      <c r="G29" s="176" t="s">
        <v>53</v>
      </c>
      <c r="H29" s="176" t="s">
        <v>81</v>
      </c>
      <c r="I29" s="176" t="s">
        <v>145</v>
      </c>
      <c r="J29" s="176" t="s">
        <v>272</v>
      </c>
      <c r="K29" s="176" t="s">
        <v>300</v>
      </c>
      <c r="L29" s="176" t="s">
        <v>182</v>
      </c>
      <c r="M29" s="176" t="s">
        <v>103</v>
      </c>
      <c r="N29" s="208">
        <v>0.68100000000000005</v>
      </c>
      <c r="O29" s="176"/>
      <c r="P29" s="176"/>
      <c r="Q29" s="176"/>
      <c r="R29" s="176"/>
      <c r="S29" s="176"/>
      <c r="T29" s="419" t="s">
        <v>374</v>
      </c>
      <c r="U29" s="176"/>
      <c r="V29" s="215" t="s">
        <v>823</v>
      </c>
      <c r="W29" s="215" t="s">
        <v>824</v>
      </c>
      <c r="X29" s="144"/>
      <c r="Z29" s="328"/>
      <c r="AA29" s="368">
        <v>0.68100000000000005</v>
      </c>
      <c r="AB29" s="328"/>
      <c r="AC29" s="328"/>
      <c r="AD29" s="328"/>
      <c r="AH29" s="365"/>
      <c r="AI29" s="120"/>
    </row>
    <row r="30" spans="1:35" ht="49.5" customHeight="1" thickBot="1" x14ac:dyDescent="0.3">
      <c r="A30" s="174" t="s">
        <v>446</v>
      </c>
      <c r="B30" s="175">
        <v>41562</v>
      </c>
      <c r="C30" s="216">
        <v>41562</v>
      </c>
      <c r="D30" s="175">
        <v>48867</v>
      </c>
      <c r="E30" s="176" t="s">
        <v>848</v>
      </c>
      <c r="F30" s="176" t="s">
        <v>36</v>
      </c>
      <c r="G30" s="489" t="s">
        <v>447</v>
      </c>
      <c r="H30" s="176" t="s">
        <v>448</v>
      </c>
      <c r="I30" s="176" t="s">
        <v>145</v>
      </c>
      <c r="J30" s="176" t="s">
        <v>272</v>
      </c>
      <c r="K30" s="176" t="s">
        <v>300</v>
      </c>
      <c r="L30" s="176" t="s">
        <v>182</v>
      </c>
      <c r="M30" s="176" t="s">
        <v>103</v>
      </c>
      <c r="N30" s="208">
        <v>1.1559999999999999</v>
      </c>
      <c r="O30" s="176"/>
      <c r="P30" s="176"/>
      <c r="Q30" s="176"/>
      <c r="R30" s="176"/>
      <c r="S30" s="176"/>
      <c r="T30" s="419" t="s">
        <v>449</v>
      </c>
      <c r="U30" s="176"/>
      <c r="V30" s="211" t="s">
        <v>841</v>
      </c>
      <c r="W30" s="211">
        <v>45201</v>
      </c>
      <c r="X30" s="581"/>
      <c r="Z30" s="328"/>
      <c r="AA30" s="368"/>
      <c r="AB30" s="368">
        <v>0.65600000000000003</v>
      </c>
      <c r="AC30" s="368">
        <v>0.5</v>
      </c>
      <c r="AD30" s="328"/>
      <c r="AH30" s="365"/>
      <c r="AI30" s="120"/>
    </row>
    <row r="31" spans="1:35" ht="32.25" customHeight="1" thickBot="1" x14ac:dyDescent="0.3">
      <c r="A31" s="174" t="s">
        <v>463</v>
      </c>
      <c r="B31" s="175">
        <v>41739</v>
      </c>
      <c r="C31" s="216">
        <v>41739</v>
      </c>
      <c r="D31" s="175">
        <v>49044</v>
      </c>
      <c r="E31" s="176" t="s">
        <v>455</v>
      </c>
      <c r="F31" s="176" t="s">
        <v>36</v>
      </c>
      <c r="G31" s="489" t="s">
        <v>447</v>
      </c>
      <c r="H31" s="176" t="s">
        <v>448</v>
      </c>
      <c r="I31" s="176" t="s">
        <v>145</v>
      </c>
      <c r="J31" s="176" t="s">
        <v>272</v>
      </c>
      <c r="K31" s="176" t="s">
        <v>300</v>
      </c>
      <c r="L31" s="176" t="s">
        <v>182</v>
      </c>
      <c r="M31" s="176" t="s">
        <v>103</v>
      </c>
      <c r="N31" s="238">
        <v>0.12</v>
      </c>
      <c r="O31" s="176"/>
      <c r="P31" s="176"/>
      <c r="Q31" s="176"/>
      <c r="R31" s="176"/>
      <c r="S31" s="176"/>
      <c r="T31" s="419" t="s">
        <v>456</v>
      </c>
      <c r="U31" s="176"/>
      <c r="V31" s="215" t="s">
        <v>866</v>
      </c>
      <c r="W31" s="599" t="s">
        <v>867</v>
      </c>
      <c r="X31" s="587"/>
      <c r="Z31" s="328"/>
      <c r="AA31" s="368"/>
      <c r="AB31" s="328">
        <v>6.2E-2</v>
      </c>
      <c r="AC31" s="328">
        <v>6.2E-2</v>
      </c>
      <c r="AD31" s="328"/>
      <c r="AH31" s="365"/>
      <c r="AI31" s="120"/>
    </row>
    <row r="32" spans="1:35" s="28" customFormat="1" ht="32.25" hidden="1" customHeight="1" thickBot="1" x14ac:dyDescent="0.3">
      <c r="A32" s="154">
        <v>11610037</v>
      </c>
      <c r="B32" s="155">
        <v>41897</v>
      </c>
      <c r="C32" s="207">
        <v>41897</v>
      </c>
      <c r="D32" s="155">
        <v>45550</v>
      </c>
      <c r="E32" s="157" t="s">
        <v>462</v>
      </c>
      <c r="F32" s="157" t="s">
        <v>36</v>
      </c>
      <c r="G32" s="157" t="s">
        <v>53</v>
      </c>
      <c r="H32" s="157" t="s">
        <v>470</v>
      </c>
      <c r="I32" s="157" t="s">
        <v>145</v>
      </c>
      <c r="J32" s="157" t="s">
        <v>272</v>
      </c>
      <c r="K32" s="157" t="s">
        <v>300</v>
      </c>
      <c r="L32" s="157" t="s">
        <v>182</v>
      </c>
      <c r="M32" s="157" t="s">
        <v>103</v>
      </c>
      <c r="N32" s="272">
        <v>1E-3</v>
      </c>
      <c r="O32" s="157"/>
      <c r="P32" s="157"/>
      <c r="Q32" s="157"/>
      <c r="R32" s="157"/>
      <c r="S32" s="157"/>
      <c r="T32" s="206">
        <v>36</v>
      </c>
      <c r="U32" s="157"/>
      <c r="V32" s="597"/>
      <c r="W32" s="598"/>
      <c r="X32" s="582"/>
      <c r="Z32" s="367"/>
      <c r="AA32" s="247"/>
      <c r="AB32" s="367"/>
      <c r="AC32" s="367"/>
      <c r="AD32" s="367"/>
      <c r="AH32" s="366"/>
      <c r="AI32" s="116"/>
    </row>
    <row r="33" spans="1:40" ht="32.25" customHeight="1" thickBot="1" x14ac:dyDescent="0.3">
      <c r="A33" s="174" t="s">
        <v>664</v>
      </c>
      <c r="B33" s="175">
        <v>43486</v>
      </c>
      <c r="C33" s="216">
        <v>43486</v>
      </c>
      <c r="D33" s="175">
        <v>47139</v>
      </c>
      <c r="E33" s="176" t="s">
        <v>649</v>
      </c>
      <c r="F33" s="176" t="s">
        <v>36</v>
      </c>
      <c r="G33" s="489" t="s">
        <v>447</v>
      </c>
      <c r="H33" s="176" t="s">
        <v>448</v>
      </c>
      <c r="I33" s="176" t="s">
        <v>145</v>
      </c>
      <c r="J33" s="176" t="s">
        <v>272</v>
      </c>
      <c r="K33" s="176" t="s">
        <v>300</v>
      </c>
      <c r="L33" s="176" t="s">
        <v>182</v>
      </c>
      <c r="M33" s="176" t="s">
        <v>103</v>
      </c>
      <c r="N33" s="208">
        <v>1.7</v>
      </c>
      <c r="O33" s="176"/>
      <c r="P33" s="176"/>
      <c r="Q33" s="176"/>
      <c r="R33" s="176"/>
      <c r="S33" s="176"/>
      <c r="T33" s="179">
        <f>N33*86.4*365</f>
        <v>53611.199999999997</v>
      </c>
      <c r="U33" s="176"/>
      <c r="V33" s="211"/>
      <c r="W33" s="578"/>
      <c r="X33" s="583"/>
      <c r="Z33" s="328"/>
      <c r="AA33" s="368"/>
      <c r="AB33" s="328">
        <v>0.9</v>
      </c>
      <c r="AC33" s="328">
        <v>0.8</v>
      </c>
      <c r="AD33" s="328"/>
      <c r="AH33" s="365"/>
      <c r="AI33" s="120"/>
    </row>
    <row r="34" spans="1:40" ht="32.25" customHeight="1" thickBot="1" x14ac:dyDescent="0.3">
      <c r="A34" s="174" t="s">
        <v>715</v>
      </c>
      <c r="B34" s="175">
        <v>43668</v>
      </c>
      <c r="C34" s="216">
        <v>43668</v>
      </c>
      <c r="D34" s="175">
        <v>47321</v>
      </c>
      <c r="E34" s="176" t="s">
        <v>669</v>
      </c>
      <c r="F34" s="176" t="s">
        <v>36</v>
      </c>
      <c r="G34" s="489" t="s">
        <v>447</v>
      </c>
      <c r="H34" s="176" t="s">
        <v>448</v>
      </c>
      <c r="I34" s="176" t="s">
        <v>145</v>
      </c>
      <c r="J34" s="176" t="s">
        <v>272</v>
      </c>
      <c r="K34" s="176" t="s">
        <v>300</v>
      </c>
      <c r="L34" s="176" t="s">
        <v>182</v>
      </c>
      <c r="M34" s="176" t="s">
        <v>103</v>
      </c>
      <c r="N34" s="208">
        <v>0.1</v>
      </c>
      <c r="O34" s="176"/>
      <c r="P34" s="176"/>
      <c r="Q34" s="176"/>
      <c r="R34" s="176"/>
      <c r="S34" s="176"/>
      <c r="T34" s="179">
        <v>3154</v>
      </c>
      <c r="U34" s="176"/>
      <c r="V34" s="211"/>
      <c r="W34" s="578"/>
      <c r="X34" s="583"/>
      <c r="Z34" s="328"/>
      <c r="AA34" s="368"/>
      <c r="AB34" s="328">
        <v>0.05</v>
      </c>
      <c r="AC34" s="328">
        <v>0.05</v>
      </c>
      <c r="AD34" s="328"/>
      <c r="AH34" s="365"/>
      <c r="AI34" s="120"/>
    </row>
    <row r="35" spans="1:40" s="28" customFormat="1" ht="32.25" hidden="1" customHeight="1" thickBot="1" x14ac:dyDescent="0.3">
      <c r="A35" s="154" t="s">
        <v>739</v>
      </c>
      <c r="B35" s="155">
        <v>44113</v>
      </c>
      <c r="C35" s="207">
        <v>44113</v>
      </c>
      <c r="D35" s="155">
        <v>47765</v>
      </c>
      <c r="E35" s="157" t="s">
        <v>740</v>
      </c>
      <c r="F35" s="157" t="s">
        <v>36</v>
      </c>
      <c r="G35" s="156" t="s">
        <v>447</v>
      </c>
      <c r="H35" s="157" t="s">
        <v>448</v>
      </c>
      <c r="I35" s="157" t="s">
        <v>145</v>
      </c>
      <c r="J35" s="157" t="s">
        <v>272</v>
      </c>
      <c r="K35" s="157" t="s">
        <v>300</v>
      </c>
      <c r="L35" s="157" t="s">
        <v>182</v>
      </c>
      <c r="M35" s="157" t="s">
        <v>103</v>
      </c>
      <c r="N35" s="158">
        <v>0.3</v>
      </c>
      <c r="O35" s="157"/>
      <c r="P35" s="157"/>
      <c r="Q35" s="157"/>
      <c r="R35" s="157"/>
      <c r="S35" s="157"/>
      <c r="T35" s="159">
        <v>9461</v>
      </c>
      <c r="U35" s="157"/>
      <c r="V35" s="228"/>
      <c r="W35" s="579"/>
      <c r="X35" s="582" t="s">
        <v>820</v>
      </c>
      <c r="Z35" s="367"/>
      <c r="AA35" s="247"/>
      <c r="AB35" s="367"/>
      <c r="AC35" s="367"/>
      <c r="AD35" s="367"/>
      <c r="AH35" s="366"/>
      <c r="AI35" s="116"/>
    </row>
    <row r="36" spans="1:40" ht="32.25" customHeight="1" thickBot="1" x14ac:dyDescent="0.3">
      <c r="A36" s="174">
        <v>11610104</v>
      </c>
      <c r="B36" s="175">
        <v>45438</v>
      </c>
      <c r="C36" s="216">
        <v>45438</v>
      </c>
      <c r="D36" s="175">
        <v>11240</v>
      </c>
      <c r="E36" s="176" t="s">
        <v>858</v>
      </c>
      <c r="F36" s="176" t="s">
        <v>36</v>
      </c>
      <c r="G36" s="489" t="s">
        <v>447</v>
      </c>
      <c r="H36" s="176" t="s">
        <v>448</v>
      </c>
      <c r="I36" s="176" t="s">
        <v>145</v>
      </c>
      <c r="J36" s="176" t="s">
        <v>272</v>
      </c>
      <c r="K36" s="176" t="s">
        <v>300</v>
      </c>
      <c r="L36" s="176" t="s">
        <v>182</v>
      </c>
      <c r="M36" s="176" t="s">
        <v>103</v>
      </c>
      <c r="N36" s="208">
        <v>0.3</v>
      </c>
      <c r="O36" s="176"/>
      <c r="P36" s="176"/>
      <c r="Q36" s="176"/>
      <c r="R36" s="176"/>
      <c r="S36" s="176"/>
      <c r="T36" s="179">
        <v>9461</v>
      </c>
      <c r="U36" s="176"/>
      <c r="V36" s="211"/>
      <c r="W36" s="578"/>
      <c r="X36" s="582" t="s">
        <v>859</v>
      </c>
      <c r="Z36" s="328"/>
      <c r="AA36" s="368"/>
      <c r="AB36" s="328">
        <v>0.15</v>
      </c>
      <c r="AC36" s="328">
        <v>0.15</v>
      </c>
      <c r="AD36" s="328"/>
      <c r="AH36" s="365"/>
      <c r="AI36" s="120"/>
    </row>
    <row r="37" spans="1:40" s="28" customFormat="1" ht="32.25" hidden="1" customHeight="1" thickBot="1" x14ac:dyDescent="0.3">
      <c r="A37" s="154" t="s">
        <v>759</v>
      </c>
      <c r="B37" s="155">
        <v>44400</v>
      </c>
      <c r="C37" s="207">
        <v>44400</v>
      </c>
      <c r="D37" s="155">
        <v>48052</v>
      </c>
      <c r="E37" s="157" t="s">
        <v>272</v>
      </c>
      <c r="F37" s="157" t="s">
        <v>36</v>
      </c>
      <c r="G37" s="156" t="s">
        <v>447</v>
      </c>
      <c r="H37" s="157" t="s">
        <v>448</v>
      </c>
      <c r="I37" s="157" t="s">
        <v>145</v>
      </c>
      <c r="J37" s="157" t="s">
        <v>272</v>
      </c>
      <c r="K37" s="157" t="s">
        <v>300</v>
      </c>
      <c r="L37" s="157" t="s">
        <v>182</v>
      </c>
      <c r="M37" s="157" t="s">
        <v>103</v>
      </c>
      <c r="N37" s="158">
        <v>3.7</v>
      </c>
      <c r="O37" s="157"/>
      <c r="P37" s="157"/>
      <c r="Q37" s="157"/>
      <c r="R37" s="157"/>
      <c r="S37" s="157"/>
      <c r="T37" s="159">
        <f>N37*86.4*365</f>
        <v>116683.20000000003</v>
      </c>
      <c r="U37" s="157"/>
      <c r="V37" s="228"/>
      <c r="W37" s="579"/>
      <c r="X37" s="582" t="s">
        <v>831</v>
      </c>
      <c r="Z37" s="367"/>
      <c r="AA37" s="247"/>
      <c r="AB37" s="367"/>
      <c r="AC37" s="367"/>
      <c r="AD37" s="367"/>
      <c r="AH37" s="366"/>
    </row>
    <row r="38" spans="1:40" ht="32.25" customHeight="1" thickBot="1" x14ac:dyDescent="0.3">
      <c r="A38" s="174" t="s">
        <v>830</v>
      </c>
      <c r="B38" s="175">
        <v>45019</v>
      </c>
      <c r="C38" s="216">
        <v>45019</v>
      </c>
      <c r="D38" s="175">
        <v>48052</v>
      </c>
      <c r="E38" s="176" t="s">
        <v>821</v>
      </c>
      <c r="F38" s="176" t="s">
        <v>36</v>
      </c>
      <c r="G38" s="489" t="s">
        <v>447</v>
      </c>
      <c r="H38" s="176" t="s">
        <v>448</v>
      </c>
      <c r="I38" s="176" t="s">
        <v>145</v>
      </c>
      <c r="J38" s="176" t="s">
        <v>272</v>
      </c>
      <c r="K38" s="176" t="s">
        <v>300</v>
      </c>
      <c r="L38" s="176" t="s">
        <v>182</v>
      </c>
      <c r="M38" s="176" t="s">
        <v>103</v>
      </c>
      <c r="N38" s="208">
        <v>3.7</v>
      </c>
      <c r="O38" s="176"/>
      <c r="P38" s="176"/>
      <c r="Q38" s="176"/>
      <c r="R38" s="176"/>
      <c r="S38" s="176"/>
      <c r="T38" s="179">
        <f>N38*86.4*365</f>
        <v>116683.20000000003</v>
      </c>
      <c r="U38" s="176"/>
      <c r="V38" s="211"/>
      <c r="W38" s="578"/>
      <c r="X38" s="584" t="s">
        <v>868</v>
      </c>
      <c r="Z38" s="328"/>
      <c r="AA38" s="368"/>
      <c r="AB38" s="328">
        <v>1.85</v>
      </c>
      <c r="AC38" s="328">
        <v>1.85</v>
      </c>
      <c r="AD38" s="328"/>
      <c r="AH38" s="365"/>
      <c r="AI38" s="120"/>
    </row>
    <row r="39" spans="1:40" s="539" customFormat="1" ht="32.25" hidden="1" customHeight="1" thickBot="1" x14ac:dyDescent="0.3">
      <c r="A39" s="531" t="s">
        <v>763</v>
      </c>
      <c r="B39" s="532">
        <v>44483</v>
      </c>
      <c r="C39" s="533">
        <v>44483</v>
      </c>
      <c r="D39" s="532">
        <v>48135</v>
      </c>
      <c r="E39" s="534" t="s">
        <v>272</v>
      </c>
      <c r="F39" s="534" t="s">
        <v>36</v>
      </c>
      <c r="G39" s="535" t="s">
        <v>447</v>
      </c>
      <c r="H39" s="535" t="s">
        <v>772</v>
      </c>
      <c r="I39" s="534" t="s">
        <v>145</v>
      </c>
      <c r="J39" s="534" t="s">
        <v>272</v>
      </c>
      <c r="K39" s="534" t="s">
        <v>300</v>
      </c>
      <c r="L39" s="534" t="s">
        <v>182</v>
      </c>
      <c r="M39" s="534" t="s">
        <v>103</v>
      </c>
      <c r="N39" s="536">
        <v>2.1</v>
      </c>
      <c r="O39" s="534"/>
      <c r="P39" s="534"/>
      <c r="Q39" s="534"/>
      <c r="R39" s="534"/>
      <c r="S39" s="534"/>
      <c r="T39" s="537">
        <f>N39*86.4*365</f>
        <v>66225.600000000006</v>
      </c>
      <c r="U39" s="534"/>
      <c r="V39" s="538"/>
      <c r="W39" s="580"/>
      <c r="X39" s="585"/>
      <c r="Z39" s="540"/>
      <c r="AA39" s="541"/>
      <c r="AB39" s="540">
        <v>1</v>
      </c>
      <c r="AC39" s="540">
        <v>1.1000000000000001</v>
      </c>
      <c r="AD39" s="540"/>
      <c r="AE39" s="539" t="s">
        <v>773</v>
      </c>
      <c r="AH39" s="542"/>
    </row>
    <row r="40" spans="1:40" ht="20.25" hidden="1" customHeight="1" x14ac:dyDescent="0.25">
      <c r="A40" s="464" t="s">
        <v>696</v>
      </c>
      <c r="B40" s="62"/>
      <c r="C40" s="62"/>
      <c r="D40" s="62"/>
      <c r="E40" s="63"/>
      <c r="G40" s="65"/>
      <c r="H40" s="63"/>
      <c r="N40" s="484"/>
      <c r="O40" s="63"/>
      <c r="P40" s="63"/>
      <c r="Q40" s="63"/>
      <c r="R40" s="63"/>
      <c r="S40" s="63"/>
      <c r="T40" s="66"/>
      <c r="U40" s="485"/>
      <c r="V40" s="28"/>
      <c r="W40" s="486"/>
      <c r="X40" s="76"/>
      <c r="Z40" s="481"/>
      <c r="AA40" s="482"/>
      <c r="AB40" s="328"/>
      <c r="AC40" s="328"/>
      <c r="AD40" s="328"/>
      <c r="AH40" s="366">
        <v>5.8</v>
      </c>
      <c r="AI40" s="366">
        <v>9</v>
      </c>
    </row>
    <row r="41" spans="1:40" ht="32.25" hidden="1" customHeight="1" x14ac:dyDescent="0.25">
      <c r="A41" s="476" t="s">
        <v>699</v>
      </c>
      <c r="B41" s="62"/>
      <c r="C41" s="62"/>
      <c r="D41" s="62"/>
      <c r="E41" s="63"/>
      <c r="G41" s="65"/>
      <c r="H41" s="63"/>
      <c r="N41" s="484"/>
      <c r="O41" s="63"/>
      <c r="P41" s="63"/>
      <c r="Q41" s="63"/>
      <c r="R41" s="63"/>
      <c r="S41" s="63"/>
      <c r="T41" s="66"/>
      <c r="U41" s="485"/>
      <c r="V41" s="28"/>
      <c r="W41" s="486"/>
      <c r="X41" s="76"/>
      <c r="Z41" s="481"/>
      <c r="AA41" s="482"/>
      <c r="AB41" s="328"/>
      <c r="AC41" s="328"/>
      <c r="AD41" s="328"/>
      <c r="AH41" s="366">
        <v>0.3</v>
      </c>
      <c r="AI41" s="366"/>
    </row>
    <row r="42" spans="1:40" s="28" customFormat="1" ht="12.75" hidden="1" customHeight="1" x14ac:dyDescent="0.25">
      <c r="Y42" s="27"/>
      <c r="Z42" s="33">
        <f>SUM(Z8:Z39)</f>
        <v>0.95</v>
      </c>
      <c r="AA42" s="33">
        <f>SUM(AA8:AA39)</f>
        <v>3.5190999999999999</v>
      </c>
      <c r="AB42" s="33">
        <f>SUM(AB8:AB39)</f>
        <v>4.83</v>
      </c>
      <c r="AC42" s="33">
        <f>SUM(AC8:AC39)</f>
        <v>4.6739999999999995</v>
      </c>
      <c r="AD42" s="33">
        <f>SUM(AD8:AD39)</f>
        <v>0.66</v>
      </c>
      <c r="AE42" s="33">
        <f>SUM(Z42:AD42)</f>
        <v>14.633099999999999</v>
      </c>
      <c r="AF42" s="28" t="s">
        <v>408</v>
      </c>
      <c r="AG42" s="28">
        <f>AE43*0.51</f>
        <v>12.744899999999999</v>
      </c>
      <c r="AH42" s="367">
        <f>SUM(AH8:AH41)</f>
        <v>6.1</v>
      </c>
      <c r="AI42" s="367">
        <f>SUM(AI40:AI41)</f>
        <v>9</v>
      </c>
    </row>
    <row r="43" spans="1:40" ht="12.75" customHeight="1" x14ac:dyDescent="0.25">
      <c r="A43" s="27"/>
      <c r="B43" s="70"/>
      <c r="Y43" s="32"/>
      <c r="Z43" s="328">
        <v>1.26</v>
      </c>
      <c r="AA43" s="328">
        <v>3.92</v>
      </c>
      <c r="AB43" s="328">
        <v>10.050000000000001</v>
      </c>
      <c r="AC43" s="328">
        <v>9.1</v>
      </c>
      <c r="AD43" s="328">
        <v>0.66</v>
      </c>
      <c r="AE43" s="387">
        <f>SUM(Z43:AD43)</f>
        <v>24.99</v>
      </c>
      <c r="AF43" s="27" t="s">
        <v>454</v>
      </c>
      <c r="AH43" s="612">
        <v>11.1</v>
      </c>
      <c r="AI43" s="328"/>
      <c r="AK43" s="487" t="s">
        <v>454</v>
      </c>
      <c r="AL43" s="28"/>
      <c r="AM43" s="28" t="s">
        <v>730</v>
      </c>
    </row>
    <row r="44" spans="1:40" ht="12.75" customHeight="1" x14ac:dyDescent="0.25">
      <c r="B44" s="70"/>
      <c r="Z44" s="381">
        <f t="shared" ref="Z44:AE44" si="0">Z43-Z42</f>
        <v>0.31000000000000005</v>
      </c>
      <c r="AA44" s="376">
        <f t="shared" si="0"/>
        <v>0.40090000000000003</v>
      </c>
      <c r="AB44" s="381">
        <f t="shared" si="0"/>
        <v>5.2200000000000006</v>
      </c>
      <c r="AC44" s="381">
        <f t="shared" si="0"/>
        <v>4.4260000000000002</v>
      </c>
      <c r="AD44" s="381">
        <f t="shared" si="0"/>
        <v>0</v>
      </c>
      <c r="AE44" s="381">
        <f t="shared" si="0"/>
        <v>10.3569</v>
      </c>
      <c r="AF44" s="96" t="s">
        <v>592</v>
      </c>
      <c r="AG44" s="100"/>
      <c r="AH44" s="615"/>
      <c r="AI44" s="494"/>
      <c r="AK44" s="488" t="s">
        <v>592</v>
      </c>
      <c r="AM44" s="28" t="s">
        <v>844</v>
      </c>
      <c r="AN44" s="568">
        <v>45415</v>
      </c>
    </row>
    <row r="45" spans="1:40" ht="12.75" customHeight="1" x14ac:dyDescent="0.25">
      <c r="B45" s="70"/>
      <c r="Z45" s="328">
        <v>38</v>
      </c>
      <c r="AA45" s="328">
        <v>36</v>
      </c>
      <c r="AB45" s="328">
        <v>35.799999999999997</v>
      </c>
      <c r="AC45" s="328">
        <v>36.299999999999997</v>
      </c>
      <c r="AD45" s="328">
        <v>23</v>
      </c>
      <c r="AE45" s="120"/>
      <c r="AF45" s="27" t="s">
        <v>401</v>
      </c>
      <c r="AH45" s="616">
        <v>29.3</v>
      </c>
      <c r="AI45" s="120"/>
      <c r="AK45" s="487" t="s">
        <v>401</v>
      </c>
    </row>
    <row r="46" spans="1:40" ht="12.75" customHeight="1" x14ac:dyDescent="0.25">
      <c r="B46" s="70"/>
      <c r="AH46" s="99" t="s">
        <v>394</v>
      </c>
    </row>
    <row r="47" spans="1:40" ht="12.75" customHeight="1" x14ac:dyDescent="0.25">
      <c r="B47" s="70"/>
    </row>
    <row r="48" spans="1:40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  <row r="353" spans="2:2" ht="12.75" customHeight="1" x14ac:dyDescent="0.25">
      <c r="B353" s="70"/>
    </row>
    <row r="65435" spans="30:34" ht="12.75" customHeight="1" x14ac:dyDescent="0.25">
      <c r="AD65435" s="59"/>
      <c r="AH65435" s="59"/>
    </row>
    <row r="65440" spans="30:34" ht="12.75" customHeight="1" x14ac:dyDescent="0.25">
      <c r="AD65440" s="29"/>
      <c r="AH65440" s="29"/>
    </row>
    <row r="65442" spans="30:34" ht="12.75" customHeight="1" x14ac:dyDescent="0.25">
      <c r="AD65442" s="28"/>
      <c r="AH65442" s="28"/>
    </row>
  </sheetData>
  <autoFilter ref="A7:Y44">
    <filterColumn colId="4">
      <colorFilter dxfId="3" cellColor="0"/>
    </filterColumn>
    <filterColumn colId="13" showButton="0"/>
    <filterColumn colId="15" showButton="0"/>
    <filterColumn colId="17" showButton="0"/>
    <filterColumn colId="19" showButton="0"/>
  </autoFilter>
  <mergeCells count="40">
    <mergeCell ref="A4:A7"/>
    <mergeCell ref="B4:B7"/>
    <mergeCell ref="E4:E7"/>
    <mergeCell ref="C6:C7"/>
    <mergeCell ref="C4:D5"/>
    <mergeCell ref="D6:D7"/>
    <mergeCell ref="F4:F7"/>
    <mergeCell ref="G4:G7"/>
    <mergeCell ref="Z1:AD1"/>
    <mergeCell ref="AC4:AC7"/>
    <mergeCell ref="I6:I7"/>
    <mergeCell ref="M6:M7"/>
    <mergeCell ref="N6:O7"/>
    <mergeCell ref="AA4:AA7"/>
    <mergeCell ref="V4:W5"/>
    <mergeCell ref="L6:L7"/>
    <mergeCell ref="X4:X7"/>
    <mergeCell ref="R6:S7"/>
    <mergeCell ref="T6:U7"/>
    <mergeCell ref="V6:V7"/>
    <mergeCell ref="W6:W7"/>
    <mergeCell ref="H4:H7"/>
    <mergeCell ref="P6:Q7"/>
    <mergeCell ref="J6:J7"/>
    <mergeCell ref="I4:M4"/>
    <mergeCell ref="N4:U5"/>
    <mergeCell ref="I5:M5"/>
    <mergeCell ref="K6:K7"/>
    <mergeCell ref="AI2:AI3"/>
    <mergeCell ref="AI4:AI7"/>
    <mergeCell ref="Z2:Z3"/>
    <mergeCell ref="AA2:AA3"/>
    <mergeCell ref="AB2:AB3"/>
    <mergeCell ref="AC2:AC3"/>
    <mergeCell ref="AD2:AD3"/>
    <mergeCell ref="AH2:AH3"/>
    <mergeCell ref="AD4:AD7"/>
    <mergeCell ref="AH4:AH7"/>
    <mergeCell ref="AB4:AB7"/>
    <mergeCell ref="Z4:Z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>
      <selection activeCell="I4" sqref="I4:I7"/>
    </sheetView>
  </sheetViews>
  <sheetFormatPr defaultRowHeight="12.75" x14ac:dyDescent="0.2"/>
  <sheetData>
    <row r="1" spans="1:26" ht="12" customHeight="1" x14ac:dyDescent="0.2">
      <c r="A1" s="392" t="s">
        <v>252</v>
      </c>
      <c r="B1" s="392"/>
      <c r="C1" s="392"/>
      <c r="D1" s="392"/>
      <c r="E1" s="392"/>
      <c r="F1" s="39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6" ht="13.5" customHeight="1" x14ac:dyDescent="0.2">
      <c r="A2" s="392" t="s">
        <v>622</v>
      </c>
      <c r="B2" s="392"/>
      <c r="C2" s="392"/>
      <c r="D2" s="392"/>
      <c r="E2" s="392"/>
      <c r="F2" s="39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6" ht="15.75" customHeight="1" thickBot="1" x14ac:dyDescent="0.25">
      <c r="A3" s="392" t="s">
        <v>623</v>
      </c>
      <c r="B3" s="429">
        <f>'РВ_МВ_Овча могила'!B3</f>
        <v>46204</v>
      </c>
      <c r="C3" s="392"/>
      <c r="D3" s="392"/>
      <c r="E3" s="392"/>
      <c r="F3" s="392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6" ht="12.75" customHeight="1" thickBot="1" x14ac:dyDescent="0.25">
      <c r="A4" s="766" t="s">
        <v>229</v>
      </c>
      <c r="B4" s="766" t="s">
        <v>158</v>
      </c>
      <c r="C4" s="770" t="s">
        <v>45</v>
      </c>
      <c r="D4" s="771"/>
      <c r="E4" s="766" t="s">
        <v>147</v>
      </c>
      <c r="F4" s="768" t="s">
        <v>227</v>
      </c>
      <c r="G4" s="749" t="s">
        <v>233</v>
      </c>
      <c r="H4" s="749" t="s">
        <v>208</v>
      </c>
      <c r="I4" s="751" t="s">
        <v>250</v>
      </c>
      <c r="J4" s="749" t="s">
        <v>234</v>
      </c>
      <c r="K4" s="763" t="s">
        <v>285</v>
      </c>
      <c r="L4" s="764"/>
      <c r="M4" s="764"/>
      <c r="N4" s="764"/>
      <c r="O4" s="765"/>
      <c r="P4" s="753" t="s">
        <v>207</v>
      </c>
      <c r="Q4" s="754"/>
      <c r="R4" s="754"/>
      <c r="S4" s="754"/>
      <c r="T4" s="754"/>
      <c r="U4" s="754"/>
      <c r="V4" s="755"/>
      <c r="W4" s="756"/>
      <c r="X4" s="753" t="s">
        <v>45</v>
      </c>
      <c r="Y4" s="775"/>
      <c r="Z4" s="751" t="s">
        <v>111</v>
      </c>
    </row>
    <row r="5" spans="1:26" ht="12.75" customHeight="1" thickBot="1" x14ac:dyDescent="0.25">
      <c r="A5" s="750"/>
      <c r="B5" s="750"/>
      <c r="C5" s="772"/>
      <c r="D5" s="773"/>
      <c r="E5" s="750"/>
      <c r="F5" s="769"/>
      <c r="G5" s="750"/>
      <c r="H5" s="750"/>
      <c r="I5" s="752"/>
      <c r="J5" s="750"/>
      <c r="K5" s="778" t="s">
        <v>41</v>
      </c>
      <c r="L5" s="779"/>
      <c r="M5" s="779"/>
      <c r="N5" s="779"/>
      <c r="O5" s="780"/>
      <c r="P5" s="757"/>
      <c r="Q5" s="758"/>
      <c r="R5" s="758"/>
      <c r="S5" s="758"/>
      <c r="T5" s="758"/>
      <c r="U5" s="758"/>
      <c r="V5" s="758"/>
      <c r="W5" s="759"/>
      <c r="X5" s="776"/>
      <c r="Y5" s="777"/>
      <c r="Z5" s="752"/>
    </row>
    <row r="6" spans="1:26" ht="12.75" customHeight="1" x14ac:dyDescent="0.2">
      <c r="A6" s="750"/>
      <c r="B6" s="750"/>
      <c r="C6" s="748" t="s">
        <v>13</v>
      </c>
      <c r="D6" s="748" t="s">
        <v>14</v>
      </c>
      <c r="E6" s="750"/>
      <c r="F6" s="769"/>
      <c r="G6" s="750"/>
      <c r="H6" s="750"/>
      <c r="I6" s="752"/>
      <c r="J6" s="750"/>
      <c r="K6" s="760" t="s">
        <v>235</v>
      </c>
      <c r="L6" s="761" t="s">
        <v>275</v>
      </c>
      <c r="M6" s="761" t="s">
        <v>276</v>
      </c>
      <c r="N6" s="762" t="s">
        <v>236</v>
      </c>
      <c r="O6" s="781" t="s">
        <v>279</v>
      </c>
      <c r="P6" s="742" t="s">
        <v>202</v>
      </c>
      <c r="Q6" s="743"/>
      <c r="R6" s="742" t="s">
        <v>102</v>
      </c>
      <c r="S6" s="743"/>
      <c r="T6" s="742" t="s">
        <v>244</v>
      </c>
      <c r="U6" s="743"/>
      <c r="V6" s="742" t="s">
        <v>165</v>
      </c>
      <c r="W6" s="746"/>
      <c r="X6" s="774" t="s">
        <v>13</v>
      </c>
      <c r="Y6" s="774" t="s">
        <v>14</v>
      </c>
      <c r="Z6" s="752"/>
    </row>
    <row r="7" spans="1:26" ht="90.75" customHeight="1" thickBot="1" x14ac:dyDescent="0.25">
      <c r="A7" s="839"/>
      <c r="B7" s="840"/>
      <c r="C7" s="842"/>
      <c r="D7" s="842"/>
      <c r="E7" s="839"/>
      <c r="F7" s="841"/>
      <c r="G7" s="840"/>
      <c r="H7" s="840"/>
      <c r="I7" s="843"/>
      <c r="J7" s="840"/>
      <c r="K7" s="844"/>
      <c r="L7" s="843"/>
      <c r="M7" s="843"/>
      <c r="N7" s="843"/>
      <c r="O7" s="845"/>
      <c r="P7" s="845"/>
      <c r="Q7" s="846"/>
      <c r="R7" s="845"/>
      <c r="S7" s="846"/>
      <c r="T7" s="845"/>
      <c r="U7" s="846"/>
      <c r="V7" s="845"/>
      <c r="W7" s="847"/>
      <c r="X7" s="843"/>
      <c r="Y7" s="843"/>
      <c r="Z7" s="843"/>
    </row>
  </sheetData>
  <mergeCells count="27">
    <mergeCell ref="P4:W5"/>
    <mergeCell ref="X4:Y5"/>
    <mergeCell ref="Z4:Z7"/>
    <mergeCell ref="K5:O5"/>
    <mergeCell ref="K6:K7"/>
    <mergeCell ref="L6:L7"/>
    <mergeCell ref="M6:M7"/>
    <mergeCell ref="X6:X7"/>
    <mergeCell ref="Y6:Y7"/>
    <mergeCell ref="N6:N7"/>
    <mergeCell ref="O6:O7"/>
    <mergeCell ref="P6:Q7"/>
    <mergeCell ref="R6:S7"/>
    <mergeCell ref="T6:U7"/>
    <mergeCell ref="V6:W7"/>
    <mergeCell ref="G4:G7"/>
    <mergeCell ref="H4:H7"/>
    <mergeCell ref="I4:I7"/>
    <mergeCell ref="J4:J7"/>
    <mergeCell ref="K4:O4"/>
    <mergeCell ref="A4:A7"/>
    <mergeCell ref="B4:B7"/>
    <mergeCell ref="C4:D5"/>
    <mergeCell ref="E4:E7"/>
    <mergeCell ref="F4:F7"/>
    <mergeCell ref="C6:C7"/>
    <mergeCell ref="D6:D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K85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4" sqref="F14"/>
    </sheetView>
  </sheetViews>
  <sheetFormatPr defaultColWidth="9.140625" defaultRowHeight="12.75" customHeight="1" x14ac:dyDescent="0.25"/>
  <cols>
    <col min="1" max="1" width="14.28515625" style="73" customWidth="1"/>
    <col min="2" max="2" width="11.42578125" style="78" customWidth="1"/>
    <col min="3" max="3" width="14.5703125" style="78" customWidth="1"/>
    <col min="4" max="4" width="12.85546875" style="78" customWidth="1"/>
    <col min="5" max="5" width="28" style="73" customWidth="1"/>
    <col min="6" max="6" width="32.42578125" style="73" customWidth="1"/>
    <col min="7" max="8" width="11" style="73" customWidth="1"/>
    <col min="9" max="9" width="23.7109375" style="73" customWidth="1"/>
    <col min="10" max="10" width="8.85546875" style="73" customWidth="1"/>
    <col min="11" max="11" width="7.140625" style="73" customWidth="1"/>
    <col min="12" max="12" width="5.85546875" style="73" customWidth="1"/>
    <col min="13" max="13" width="10.7109375" style="73" customWidth="1"/>
    <col min="14" max="15" width="6.42578125" style="73" customWidth="1"/>
    <col min="16" max="16" width="6.5703125" style="73" customWidth="1"/>
    <col min="17" max="17" width="5" style="73" customWidth="1"/>
    <col min="18" max="18" width="5.28515625" style="73" customWidth="1"/>
    <col min="19" max="19" width="7.7109375" style="73" customWidth="1"/>
    <col min="20" max="20" width="7.5703125" style="73" customWidth="1"/>
    <col min="21" max="21" width="10.140625" style="71" customWidth="1"/>
    <col min="22" max="22" width="10.28515625" style="73" customWidth="1"/>
    <col min="23" max="23" width="16.28515625" style="45" customWidth="1"/>
    <col min="24" max="24" width="9.140625" style="26"/>
    <col min="25" max="25" width="10.5703125" style="26" customWidth="1"/>
    <col min="26" max="27" width="9.140625" style="26" customWidth="1"/>
    <col min="28" max="34" width="9.140625" style="26"/>
    <col min="35" max="35" width="8.85546875" customWidth="1"/>
    <col min="36" max="16384" width="9.140625" style="26"/>
  </cols>
  <sheetData>
    <row r="1" spans="1:37" ht="12.75" customHeight="1" x14ac:dyDescent="0.25">
      <c r="A1" s="52" t="s">
        <v>252</v>
      </c>
      <c r="B1" s="50"/>
      <c r="C1" s="51"/>
      <c r="D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5"/>
      <c r="V1" s="53"/>
      <c r="W1" s="27"/>
      <c r="Y1" s="849" t="s">
        <v>703</v>
      </c>
      <c r="Z1" s="850"/>
      <c r="AA1" s="850"/>
      <c r="AB1" s="854"/>
      <c r="AC1" s="849" t="s">
        <v>702</v>
      </c>
      <c r="AD1" s="850"/>
      <c r="AE1" s="850"/>
      <c r="AF1" s="850"/>
      <c r="AG1" s="850"/>
      <c r="AH1" s="850"/>
    </row>
    <row r="2" spans="1:37" ht="22.5" customHeight="1" x14ac:dyDescent="0.25">
      <c r="A2" s="329" t="s">
        <v>593</v>
      </c>
      <c r="B2" s="330"/>
      <c r="C2" s="51"/>
      <c r="D2" s="51"/>
      <c r="E2" s="331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5"/>
      <c r="V2" s="53"/>
      <c r="W2" s="27"/>
      <c r="Y2" s="856" t="s">
        <v>597</v>
      </c>
      <c r="Z2" s="857"/>
      <c r="AA2" s="858" t="s">
        <v>600</v>
      </c>
      <c r="AB2" s="858"/>
      <c r="AC2" s="520" t="s">
        <v>597</v>
      </c>
      <c r="AD2" s="851" t="s">
        <v>600</v>
      </c>
      <c r="AE2" s="852"/>
      <c r="AF2" s="852"/>
      <c r="AG2" s="852"/>
      <c r="AH2" s="853"/>
    </row>
    <row r="3" spans="1:37" ht="27.75" customHeight="1" thickBot="1" x14ac:dyDescent="0.3">
      <c r="A3" s="332" t="s">
        <v>594</v>
      </c>
      <c r="B3" s="429">
        <f>РВ_МВ_СофКот!B3</f>
        <v>46204</v>
      </c>
      <c r="C3" s="51"/>
      <c r="D3" s="51"/>
      <c r="E3" s="58"/>
      <c r="F3" s="53"/>
      <c r="G3" s="53"/>
      <c r="H3" s="53"/>
      <c r="I3" s="53"/>
      <c r="J3" s="46"/>
      <c r="K3" s="46"/>
      <c r="L3" s="46"/>
      <c r="M3" s="46"/>
      <c r="N3" s="46"/>
      <c r="O3" s="53"/>
      <c r="P3" s="53"/>
      <c r="Q3" s="53"/>
      <c r="R3" s="53"/>
      <c r="S3" s="53"/>
      <c r="T3" s="53"/>
      <c r="U3" s="55"/>
      <c r="V3" s="53"/>
      <c r="W3" s="27"/>
      <c r="Y3" s="374" t="s">
        <v>598</v>
      </c>
      <c r="Z3" s="374" t="s">
        <v>599</v>
      </c>
      <c r="AA3" s="558" t="s">
        <v>601</v>
      </c>
      <c r="AB3" s="558" t="s">
        <v>602</v>
      </c>
      <c r="AC3" s="374" t="s">
        <v>778</v>
      </c>
      <c r="AD3" s="558" t="s">
        <v>704</v>
      </c>
      <c r="AE3" s="558" t="s">
        <v>705</v>
      </c>
      <c r="AF3" s="558" t="s">
        <v>706</v>
      </c>
      <c r="AG3" s="558" t="s">
        <v>707</v>
      </c>
      <c r="AH3" s="558" t="s">
        <v>708</v>
      </c>
    </row>
    <row r="4" spans="1:37" ht="12.75" customHeight="1" thickBot="1" x14ac:dyDescent="0.25">
      <c r="A4" s="729" t="s">
        <v>229</v>
      </c>
      <c r="B4" s="729" t="s">
        <v>158</v>
      </c>
      <c r="C4" s="719" t="s">
        <v>45</v>
      </c>
      <c r="D4" s="733"/>
      <c r="E4" s="731" t="s">
        <v>227</v>
      </c>
      <c r="F4" s="707" t="s">
        <v>233</v>
      </c>
      <c r="G4" s="707" t="s">
        <v>208</v>
      </c>
      <c r="H4" s="707" t="s">
        <v>672</v>
      </c>
      <c r="I4" s="707" t="s">
        <v>234</v>
      </c>
      <c r="J4" s="709" t="s">
        <v>285</v>
      </c>
      <c r="K4" s="860"/>
      <c r="L4" s="860"/>
      <c r="M4" s="860"/>
      <c r="N4" s="861"/>
      <c r="O4" s="719" t="s">
        <v>540</v>
      </c>
      <c r="P4" s="720"/>
      <c r="Q4" s="720"/>
      <c r="R4" s="720"/>
      <c r="S4" s="720"/>
      <c r="T4" s="720"/>
      <c r="U4" s="721"/>
      <c r="V4" s="722"/>
      <c r="W4" s="712" t="s">
        <v>111</v>
      </c>
      <c r="Y4" s="848" t="s">
        <v>603</v>
      </c>
      <c r="Z4" s="848" t="s">
        <v>603</v>
      </c>
      <c r="AA4" s="855" t="s">
        <v>603</v>
      </c>
      <c r="AB4" s="855" t="s">
        <v>603</v>
      </c>
      <c r="AC4" s="848" t="s">
        <v>603</v>
      </c>
      <c r="AD4" s="855" t="s">
        <v>603</v>
      </c>
      <c r="AE4" s="855" t="s">
        <v>603</v>
      </c>
      <c r="AF4" s="855" t="s">
        <v>603</v>
      </c>
      <c r="AG4" s="855" t="s">
        <v>603</v>
      </c>
      <c r="AH4" s="855" t="s">
        <v>603</v>
      </c>
    </row>
    <row r="5" spans="1:37" ht="12.75" customHeight="1" thickBot="1" x14ac:dyDescent="0.25">
      <c r="A5" s="708"/>
      <c r="B5" s="708"/>
      <c r="C5" s="734"/>
      <c r="D5" s="735"/>
      <c r="E5" s="732"/>
      <c r="F5" s="708"/>
      <c r="G5" s="708"/>
      <c r="H5" s="708"/>
      <c r="I5" s="708"/>
      <c r="J5" s="739" t="s">
        <v>41</v>
      </c>
      <c r="K5" s="710"/>
      <c r="L5" s="710"/>
      <c r="M5" s="710"/>
      <c r="N5" s="711"/>
      <c r="O5" s="723"/>
      <c r="P5" s="724"/>
      <c r="Q5" s="724"/>
      <c r="R5" s="724"/>
      <c r="S5" s="724"/>
      <c r="T5" s="724"/>
      <c r="U5" s="724"/>
      <c r="V5" s="725"/>
      <c r="W5" s="713"/>
      <c r="Y5" s="848"/>
      <c r="Z5" s="848"/>
      <c r="AA5" s="855"/>
      <c r="AB5" s="855"/>
      <c r="AC5" s="848"/>
      <c r="AD5" s="855"/>
      <c r="AE5" s="855"/>
      <c r="AF5" s="855"/>
      <c r="AG5" s="855"/>
      <c r="AH5" s="855"/>
    </row>
    <row r="6" spans="1:37" ht="12.75" customHeight="1" x14ac:dyDescent="0.2">
      <c r="A6" s="708"/>
      <c r="B6" s="708"/>
      <c r="C6" s="713" t="s">
        <v>13</v>
      </c>
      <c r="D6" s="713" t="s">
        <v>14</v>
      </c>
      <c r="E6" s="732"/>
      <c r="F6" s="708"/>
      <c r="G6" s="708"/>
      <c r="H6" s="708"/>
      <c r="I6" s="708"/>
      <c r="J6" s="738" t="s">
        <v>235</v>
      </c>
      <c r="K6" s="718" t="s">
        <v>275</v>
      </c>
      <c r="L6" s="718" t="s">
        <v>276</v>
      </c>
      <c r="M6" s="741" t="s">
        <v>236</v>
      </c>
      <c r="N6" s="740" t="s">
        <v>279</v>
      </c>
      <c r="O6" s="714" t="s">
        <v>202</v>
      </c>
      <c r="P6" s="715"/>
      <c r="Q6" s="714" t="s">
        <v>102</v>
      </c>
      <c r="R6" s="715"/>
      <c r="S6" s="714" t="s">
        <v>244</v>
      </c>
      <c r="T6" s="715"/>
      <c r="U6" s="714" t="s">
        <v>165</v>
      </c>
      <c r="V6" s="736"/>
      <c r="W6" s="713"/>
      <c r="Y6" s="848"/>
      <c r="Z6" s="848"/>
      <c r="AA6" s="855"/>
      <c r="AB6" s="855"/>
      <c r="AC6" s="848"/>
      <c r="AD6" s="855"/>
      <c r="AE6" s="855"/>
      <c r="AF6" s="855"/>
      <c r="AG6" s="855"/>
      <c r="AH6" s="855"/>
    </row>
    <row r="7" spans="1:37" ht="30" customHeight="1" x14ac:dyDescent="0.2">
      <c r="A7" s="730"/>
      <c r="B7" s="708"/>
      <c r="C7" s="713"/>
      <c r="D7" s="713"/>
      <c r="E7" s="732"/>
      <c r="F7" s="708"/>
      <c r="G7" s="708"/>
      <c r="H7" s="859"/>
      <c r="I7" s="708"/>
      <c r="J7" s="738"/>
      <c r="K7" s="713"/>
      <c r="L7" s="713"/>
      <c r="M7" s="713"/>
      <c r="N7" s="716"/>
      <c r="O7" s="716"/>
      <c r="P7" s="717"/>
      <c r="Q7" s="716"/>
      <c r="R7" s="717"/>
      <c r="S7" s="716"/>
      <c r="T7" s="717"/>
      <c r="U7" s="716"/>
      <c r="V7" s="737"/>
      <c r="W7" s="713"/>
      <c r="Y7" s="848"/>
      <c r="Z7" s="848"/>
      <c r="AA7" s="855"/>
      <c r="AB7" s="855"/>
      <c r="AC7" s="848"/>
      <c r="AD7" s="855"/>
      <c r="AE7" s="855"/>
      <c r="AF7" s="855"/>
      <c r="AG7" s="855"/>
      <c r="AH7" s="855"/>
    </row>
    <row r="8" spans="1:37" s="30" customFormat="1" ht="12.75" customHeight="1" x14ac:dyDescent="0.2">
      <c r="A8" s="106" t="s">
        <v>92</v>
      </c>
      <c r="B8" s="107">
        <v>38615</v>
      </c>
      <c r="C8" s="107">
        <v>38980</v>
      </c>
      <c r="D8" s="107">
        <v>41172</v>
      </c>
      <c r="E8" s="109" t="s">
        <v>93</v>
      </c>
      <c r="F8" s="109" t="s">
        <v>155</v>
      </c>
      <c r="G8" s="109" t="s">
        <v>607</v>
      </c>
      <c r="H8" s="109" t="s">
        <v>600</v>
      </c>
      <c r="I8" s="109" t="s">
        <v>35</v>
      </c>
      <c r="J8" s="109" t="s">
        <v>228</v>
      </c>
      <c r="K8" s="109" t="s">
        <v>19</v>
      </c>
      <c r="L8" s="106" t="s">
        <v>215</v>
      </c>
      <c r="M8" s="109" t="s">
        <v>278</v>
      </c>
      <c r="N8" s="115">
        <v>61248</v>
      </c>
      <c r="O8" s="361">
        <v>1</v>
      </c>
      <c r="P8" s="109"/>
      <c r="Q8" s="109"/>
      <c r="R8" s="109"/>
      <c r="S8" s="111"/>
      <c r="T8" s="109"/>
      <c r="U8" s="111">
        <v>31536</v>
      </c>
      <c r="V8" s="109" t="s">
        <v>169</v>
      </c>
      <c r="W8" s="109"/>
      <c r="Y8" s="130"/>
      <c r="Z8" s="130"/>
      <c r="AA8" s="130"/>
      <c r="AB8" s="130"/>
      <c r="AC8" s="130"/>
      <c r="AD8" s="130"/>
      <c r="AE8" s="130"/>
      <c r="AF8" s="130"/>
      <c r="AG8" s="130"/>
      <c r="AH8" s="130"/>
    </row>
    <row r="9" spans="1:37" s="30" customFormat="1" ht="12.75" customHeight="1" x14ac:dyDescent="0.2">
      <c r="A9" s="106" t="s">
        <v>92</v>
      </c>
      <c r="B9" s="107">
        <v>38615</v>
      </c>
      <c r="C9" s="107"/>
      <c r="D9" s="107"/>
      <c r="E9" s="109" t="s">
        <v>93</v>
      </c>
      <c r="F9" s="109" t="s">
        <v>155</v>
      </c>
      <c r="G9" s="109" t="s">
        <v>607</v>
      </c>
      <c r="H9" s="109" t="s">
        <v>600</v>
      </c>
      <c r="I9" s="109" t="s">
        <v>296</v>
      </c>
      <c r="J9" s="109"/>
      <c r="K9" s="109"/>
      <c r="L9" s="109"/>
      <c r="M9" s="109"/>
      <c r="N9" s="364"/>
      <c r="O9" s="111"/>
      <c r="P9" s="109"/>
      <c r="Q9" s="109"/>
      <c r="R9" s="109"/>
      <c r="S9" s="111"/>
      <c r="T9" s="109"/>
      <c r="U9" s="111"/>
      <c r="V9" s="109" t="s">
        <v>170</v>
      </c>
      <c r="W9" s="109"/>
      <c r="Y9" s="130"/>
      <c r="Z9" s="130"/>
      <c r="AA9" s="130"/>
      <c r="AB9" s="130"/>
      <c r="AC9" s="130"/>
      <c r="AD9" s="130"/>
      <c r="AE9" s="130"/>
      <c r="AF9" s="130"/>
      <c r="AG9" s="130"/>
      <c r="AH9" s="130"/>
    </row>
    <row r="10" spans="1:37" s="30" customFormat="1" ht="12.75" customHeight="1" x14ac:dyDescent="0.2">
      <c r="A10" s="106" t="s">
        <v>345</v>
      </c>
      <c r="B10" s="107">
        <v>41409</v>
      </c>
      <c r="C10" s="107">
        <v>41409</v>
      </c>
      <c r="D10" s="107">
        <v>45061</v>
      </c>
      <c r="E10" s="109" t="s">
        <v>93</v>
      </c>
      <c r="F10" s="109" t="s">
        <v>155</v>
      </c>
      <c r="G10" s="109" t="s">
        <v>607</v>
      </c>
      <c r="H10" s="109" t="s">
        <v>600</v>
      </c>
      <c r="I10" s="109" t="s">
        <v>346</v>
      </c>
      <c r="J10" s="109" t="s">
        <v>228</v>
      </c>
      <c r="K10" s="109" t="s">
        <v>19</v>
      </c>
      <c r="L10" s="106" t="s">
        <v>215</v>
      </c>
      <c r="M10" s="109" t="s">
        <v>278</v>
      </c>
      <c r="N10" s="115">
        <v>61248</v>
      </c>
      <c r="O10" s="361">
        <v>1</v>
      </c>
      <c r="P10" s="109"/>
      <c r="Q10" s="109"/>
      <c r="R10" s="109"/>
      <c r="S10" s="111"/>
      <c r="T10" s="109"/>
      <c r="U10" s="111">
        <v>31536</v>
      </c>
      <c r="V10" s="109"/>
      <c r="W10" s="109" t="s">
        <v>803</v>
      </c>
      <c r="Y10" s="130"/>
      <c r="Z10" s="130"/>
      <c r="AA10" s="366">
        <v>1</v>
      </c>
      <c r="AB10" s="130"/>
      <c r="AC10" s="130"/>
      <c r="AD10" s="130"/>
      <c r="AE10" s="130"/>
      <c r="AF10" s="130"/>
      <c r="AG10" s="130"/>
      <c r="AH10" s="130"/>
    </row>
    <row r="11" spans="1:37" ht="12.75" customHeight="1" x14ac:dyDescent="0.2">
      <c r="A11" s="308" t="s">
        <v>814</v>
      </c>
      <c r="B11" s="320">
        <v>44774</v>
      </c>
      <c r="C11" s="320">
        <v>44774</v>
      </c>
      <c r="D11" s="320">
        <v>48427</v>
      </c>
      <c r="E11" s="302" t="s">
        <v>790</v>
      </c>
      <c r="F11" s="302" t="s">
        <v>155</v>
      </c>
      <c r="G11" s="302" t="s">
        <v>792</v>
      </c>
      <c r="H11" s="302" t="s">
        <v>597</v>
      </c>
      <c r="I11" s="302" t="s">
        <v>346</v>
      </c>
      <c r="J11" s="302" t="s">
        <v>597</v>
      </c>
      <c r="K11" s="302" t="s">
        <v>85</v>
      </c>
      <c r="L11" s="308" t="s">
        <v>791</v>
      </c>
      <c r="M11" s="302" t="s">
        <v>182</v>
      </c>
      <c r="N11" s="303">
        <v>35239</v>
      </c>
      <c r="O11" s="363">
        <v>0.3</v>
      </c>
      <c r="P11" s="302"/>
      <c r="Q11" s="302"/>
      <c r="R11" s="302"/>
      <c r="S11" s="322"/>
      <c r="T11" s="302"/>
      <c r="U11" s="322">
        <f>O11*86.4*365</f>
        <v>9460.8000000000011</v>
      </c>
      <c r="V11" s="302"/>
      <c r="W11" s="302"/>
      <c r="Y11" s="131"/>
      <c r="Z11" s="131"/>
      <c r="AA11" s="366"/>
      <c r="AB11" s="130"/>
      <c r="AC11" s="131">
        <v>0.3</v>
      </c>
      <c r="AD11" s="130"/>
      <c r="AE11" s="130"/>
      <c r="AF11" s="130"/>
      <c r="AG11" s="130"/>
      <c r="AH11" s="130"/>
      <c r="AI11" s="26"/>
    </row>
    <row r="12" spans="1:37" ht="12.75" customHeight="1" x14ac:dyDescent="0.2">
      <c r="A12" s="308"/>
      <c r="B12" s="320"/>
      <c r="C12" s="320"/>
      <c r="D12" s="320"/>
      <c r="E12" s="302"/>
      <c r="F12" s="302"/>
      <c r="G12" s="302"/>
      <c r="H12" s="302"/>
      <c r="I12" s="302"/>
      <c r="J12" s="302"/>
      <c r="K12" s="302"/>
      <c r="L12" s="308"/>
      <c r="M12" s="302"/>
      <c r="N12" s="303"/>
      <c r="O12" s="363"/>
      <c r="P12" s="302"/>
      <c r="Q12" s="302"/>
      <c r="R12" s="302"/>
      <c r="S12" s="322"/>
      <c r="T12" s="302"/>
      <c r="U12" s="322"/>
      <c r="V12" s="302"/>
      <c r="W12" s="302"/>
      <c r="Y12" s="131"/>
      <c r="Z12" s="131"/>
      <c r="AA12" s="366"/>
      <c r="AB12" s="130"/>
      <c r="AC12" s="131"/>
      <c r="AD12" s="130"/>
      <c r="AE12" s="130"/>
      <c r="AF12" s="130"/>
      <c r="AG12" s="130"/>
      <c r="AH12" s="130"/>
      <c r="AI12" s="26"/>
    </row>
    <row r="13" spans="1:37" s="82" customFormat="1" ht="12.75" customHeight="1" x14ac:dyDescent="0.25">
      <c r="A13" s="73"/>
      <c r="B13" s="72"/>
      <c r="C13" s="78"/>
      <c r="D13" s="78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1"/>
      <c r="V13" s="73"/>
      <c r="W13" s="45"/>
      <c r="X13" s="26"/>
    </row>
    <row r="14" spans="1:37" s="82" customFormat="1" ht="12.75" customHeight="1" x14ac:dyDescent="0.25">
      <c r="A14" s="73" t="s">
        <v>666</v>
      </c>
      <c r="B14" s="72"/>
      <c r="C14" s="78"/>
      <c r="D14" s="78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1"/>
      <c r="V14" s="73"/>
      <c r="W14" s="45"/>
      <c r="X14" s="26"/>
    </row>
    <row r="15" spans="1:37" s="82" customFormat="1" ht="12.75" customHeight="1" x14ac:dyDescent="0.25">
      <c r="A15" s="73" t="s">
        <v>667</v>
      </c>
      <c r="B15" s="72"/>
      <c r="C15" s="78"/>
      <c r="D15" s="78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1"/>
      <c r="V15" s="73"/>
      <c r="W15" s="45"/>
      <c r="Y15" s="373">
        <f>SUM(Y8:Y14)</f>
        <v>0</v>
      </c>
      <c r="Z15" s="373">
        <f>SUM(Z8:Z14)</f>
        <v>0</v>
      </c>
      <c r="AA15" s="559">
        <f>SUM(AA8:AA14)</f>
        <v>1</v>
      </c>
      <c r="AB15" s="559">
        <f t="shared" ref="AB15:AH15" si="0">SUM(AB8:AB14)</f>
        <v>0</v>
      </c>
      <c r="AC15" s="373">
        <f t="shared" si="0"/>
        <v>0.3</v>
      </c>
      <c r="AD15" s="559">
        <f t="shared" si="0"/>
        <v>0</v>
      </c>
      <c r="AE15" s="559">
        <f t="shared" si="0"/>
        <v>0</v>
      </c>
      <c r="AF15" s="559">
        <f t="shared" si="0"/>
        <v>0</v>
      </c>
      <c r="AG15" s="559">
        <f t="shared" si="0"/>
        <v>0</v>
      </c>
      <c r="AH15" s="559">
        <f t="shared" si="0"/>
        <v>0</v>
      </c>
      <c r="AJ15" s="82" t="s">
        <v>779</v>
      </c>
    </row>
    <row r="16" spans="1:37" s="82" customFormat="1" ht="12.75" customHeight="1" x14ac:dyDescent="0.25">
      <c r="A16" s="53" t="s">
        <v>712</v>
      </c>
      <c r="B16" s="72"/>
      <c r="C16" s="78"/>
      <c r="D16" s="78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V16" s="73"/>
      <c r="W16" s="45"/>
      <c r="X16" s="26"/>
      <c r="Y16" s="370">
        <v>1.97</v>
      </c>
      <c r="Z16" s="370">
        <v>0.56999999999999995</v>
      </c>
      <c r="AA16" s="560">
        <v>1.96</v>
      </c>
      <c r="AB16" s="560">
        <v>1.02</v>
      </c>
      <c r="AC16" s="370">
        <v>2.94</v>
      </c>
      <c r="AD16" s="560">
        <v>0.63</v>
      </c>
      <c r="AE16" s="560">
        <v>0.7</v>
      </c>
      <c r="AF16" s="560">
        <v>10.73</v>
      </c>
      <c r="AG16" s="560">
        <v>0.38</v>
      </c>
      <c r="AH16" s="560">
        <v>0.61</v>
      </c>
      <c r="AJ16" s="82" t="s">
        <v>604</v>
      </c>
      <c r="AK16" s="522" t="s">
        <v>777</v>
      </c>
    </row>
    <row r="17" spans="1:36" s="82" customFormat="1" ht="12.75" customHeight="1" x14ac:dyDescent="0.25">
      <c r="A17" s="73"/>
      <c r="B17" s="72"/>
      <c r="C17" s="78"/>
      <c r="D17" s="78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1"/>
      <c r="V17" s="73"/>
      <c r="W17" s="45"/>
      <c r="X17" s="26"/>
      <c r="Y17" s="372">
        <f t="shared" ref="Y17:AH17" si="1">Y16-Y15</f>
        <v>1.97</v>
      </c>
      <c r="Z17" s="372">
        <f t="shared" si="1"/>
        <v>0.56999999999999995</v>
      </c>
      <c r="AA17" s="561">
        <f t="shared" si="1"/>
        <v>0.96</v>
      </c>
      <c r="AB17" s="561">
        <f t="shared" si="1"/>
        <v>1.02</v>
      </c>
      <c r="AC17" s="372">
        <f>AC16-AC15</f>
        <v>2.64</v>
      </c>
      <c r="AD17" s="561">
        <f t="shared" si="1"/>
        <v>0.63</v>
      </c>
      <c r="AE17" s="561">
        <f t="shared" si="1"/>
        <v>0.7</v>
      </c>
      <c r="AF17" s="561">
        <f t="shared" si="1"/>
        <v>10.73</v>
      </c>
      <c r="AG17" s="561">
        <f t="shared" si="1"/>
        <v>0.38</v>
      </c>
      <c r="AH17" s="561">
        <f t="shared" si="1"/>
        <v>0.61</v>
      </c>
      <c r="AJ17" s="82" t="s">
        <v>606</v>
      </c>
    </row>
    <row r="18" spans="1:36" s="82" customFormat="1" ht="12.75" customHeight="1" x14ac:dyDescent="0.25">
      <c r="A18" s="73" t="s">
        <v>827</v>
      </c>
      <c r="B18" s="72"/>
      <c r="C18" s="78"/>
      <c r="D18" s="78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1"/>
      <c r="V18" s="73"/>
      <c r="W18" s="45"/>
      <c r="X18" s="26"/>
      <c r="Y18" s="371">
        <v>62.3</v>
      </c>
      <c r="Z18" s="370">
        <v>46.7</v>
      </c>
      <c r="AA18" s="560">
        <v>51.6</v>
      </c>
      <c r="AB18" s="560">
        <v>50.7</v>
      </c>
      <c r="AC18" s="370">
        <v>78.400000000000006</v>
      </c>
      <c r="AD18" s="560">
        <v>51</v>
      </c>
      <c r="AE18" s="560">
        <v>58.2</v>
      </c>
      <c r="AF18" s="560">
        <v>58.6</v>
      </c>
      <c r="AG18" s="560">
        <v>57.7</v>
      </c>
      <c r="AH18" s="560">
        <v>54.1</v>
      </c>
      <c r="AJ18" s="82" t="s">
        <v>605</v>
      </c>
    </row>
    <row r="19" spans="1:36" s="82" customFormat="1" ht="12.75" customHeight="1" x14ac:dyDescent="0.25">
      <c r="A19" s="73" t="s">
        <v>828</v>
      </c>
      <c r="B19" s="72"/>
      <c r="C19" s="78"/>
      <c r="D19" s="78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1"/>
      <c r="V19" s="73"/>
      <c r="W19" s="45"/>
      <c r="X19" s="26"/>
      <c r="AJ19" s="26"/>
    </row>
    <row r="20" spans="1:36" s="82" customFormat="1" ht="12.75" customHeight="1" x14ac:dyDescent="0.25">
      <c r="A20" s="53" t="s">
        <v>829</v>
      </c>
      <c r="B20" s="72"/>
      <c r="C20" s="78"/>
      <c r="D20" s="78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1"/>
      <c r="V20" s="73"/>
      <c r="W20" s="45"/>
      <c r="X20" s="26"/>
    </row>
    <row r="21" spans="1:36" s="82" customFormat="1" ht="12.75" customHeight="1" x14ac:dyDescent="0.25">
      <c r="A21" s="73"/>
      <c r="B21" s="72"/>
      <c r="C21" s="78"/>
      <c r="D21" s="78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1"/>
      <c r="V21" s="73"/>
      <c r="W21" s="45"/>
      <c r="X21" s="26"/>
    </row>
    <row r="22" spans="1:36" s="82" customFormat="1" ht="12.75" customHeight="1" x14ac:dyDescent="0.25">
      <c r="A22" s="73"/>
      <c r="B22" s="72"/>
      <c r="C22" s="78"/>
      <c r="D22" s="78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1"/>
      <c r="V22" s="73"/>
      <c r="W22" s="45"/>
      <c r="X22" s="26"/>
    </row>
    <row r="23" spans="1:36" s="82" customFormat="1" ht="12.75" customHeight="1" x14ac:dyDescent="0.25">
      <c r="A23" s="73"/>
      <c r="B23" s="72"/>
      <c r="C23" s="78"/>
      <c r="D23" s="78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1"/>
      <c r="V23" s="73"/>
      <c r="W23" s="45"/>
      <c r="X23" s="26"/>
    </row>
    <row r="24" spans="1:36" s="82" customFormat="1" ht="12.75" customHeight="1" x14ac:dyDescent="0.25">
      <c r="A24" s="73"/>
      <c r="B24" s="72"/>
      <c r="C24" s="78"/>
      <c r="D24" s="78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1"/>
      <c r="V24" s="73"/>
      <c r="W24" s="45"/>
      <c r="X24" s="26"/>
    </row>
    <row r="25" spans="1:36" s="82" customFormat="1" ht="12.75" customHeight="1" x14ac:dyDescent="0.25">
      <c r="A25" s="73"/>
      <c r="B25" s="72"/>
      <c r="C25" s="78"/>
      <c r="D25" s="78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1"/>
      <c r="V25" s="73"/>
      <c r="W25" s="45"/>
      <c r="X25" s="26"/>
    </row>
    <row r="26" spans="1:36" s="82" customFormat="1" ht="12.75" customHeight="1" x14ac:dyDescent="0.25">
      <c r="A26" s="73"/>
      <c r="B26" s="72"/>
      <c r="C26" s="78"/>
      <c r="D26" s="78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1"/>
      <c r="V26" s="73"/>
      <c r="W26" s="45"/>
      <c r="X26" s="26"/>
    </row>
    <row r="27" spans="1:36" s="82" customFormat="1" ht="12.75" customHeight="1" x14ac:dyDescent="0.25">
      <c r="A27" s="73"/>
      <c r="B27" s="72"/>
      <c r="C27" s="78"/>
      <c r="D27" s="78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1"/>
      <c r="V27" s="73"/>
      <c r="W27" s="45"/>
      <c r="X27" s="26"/>
    </row>
    <row r="28" spans="1:36" s="82" customFormat="1" ht="12.75" customHeight="1" x14ac:dyDescent="0.25">
      <c r="A28" s="73"/>
      <c r="B28" s="72"/>
      <c r="C28" s="78"/>
      <c r="D28" s="78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1"/>
      <c r="V28" s="73"/>
      <c r="W28" s="45"/>
      <c r="X28" s="26"/>
    </row>
    <row r="29" spans="1:36" s="82" customFormat="1" ht="12.75" customHeight="1" x14ac:dyDescent="0.25">
      <c r="A29" s="73"/>
      <c r="B29" s="72"/>
      <c r="C29" s="78"/>
      <c r="D29" s="78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1"/>
      <c r="V29" s="73"/>
      <c r="W29" s="45"/>
      <c r="X29" s="26"/>
    </row>
    <row r="30" spans="1:36" s="82" customFormat="1" ht="12.75" customHeight="1" x14ac:dyDescent="0.25">
      <c r="A30" s="73"/>
      <c r="B30" s="72"/>
      <c r="C30" s="78"/>
      <c r="D30" s="7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1"/>
      <c r="V30" s="73"/>
      <c r="W30" s="45"/>
      <c r="X30" s="26"/>
    </row>
    <row r="31" spans="1:36" s="82" customFormat="1" ht="12.75" customHeight="1" x14ac:dyDescent="0.25">
      <c r="A31" s="73"/>
      <c r="B31" s="72"/>
      <c r="C31" s="78"/>
      <c r="D31" s="78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1"/>
      <c r="V31" s="73"/>
      <c r="W31" s="45"/>
      <c r="X31" s="26"/>
    </row>
    <row r="32" spans="1:36" s="82" customFormat="1" ht="12.75" customHeight="1" x14ac:dyDescent="0.25">
      <c r="A32" s="73"/>
      <c r="B32" s="72"/>
      <c r="C32" s="78"/>
      <c r="D32" s="78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1"/>
      <c r="V32" s="73"/>
      <c r="W32" s="45"/>
      <c r="X32" s="26"/>
    </row>
    <row r="33" spans="1:24" s="82" customFormat="1" ht="12.75" customHeight="1" x14ac:dyDescent="0.25">
      <c r="A33" s="73"/>
      <c r="B33" s="72"/>
      <c r="C33" s="78"/>
      <c r="D33" s="78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1"/>
      <c r="V33" s="73"/>
      <c r="W33" s="45"/>
      <c r="X33" s="26"/>
    </row>
    <row r="34" spans="1:24" s="82" customFormat="1" ht="12.75" customHeight="1" x14ac:dyDescent="0.25">
      <c r="A34" s="73"/>
      <c r="B34" s="72"/>
      <c r="C34" s="78"/>
      <c r="D34" s="78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1"/>
      <c r="V34" s="73"/>
      <c r="W34" s="45"/>
      <c r="X34" s="26"/>
    </row>
    <row r="35" spans="1:24" s="82" customFormat="1" ht="12.75" customHeight="1" x14ac:dyDescent="0.25">
      <c r="A35" s="73"/>
      <c r="B35" s="72"/>
      <c r="C35" s="78"/>
      <c r="D35" s="78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1"/>
      <c r="V35" s="73"/>
      <c r="W35" s="45"/>
      <c r="X35" s="26"/>
    </row>
    <row r="36" spans="1:24" s="82" customFormat="1" ht="12.75" customHeight="1" x14ac:dyDescent="0.25">
      <c r="A36" s="73"/>
      <c r="B36" s="72"/>
      <c r="C36" s="78"/>
      <c r="D36" s="78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1"/>
      <c r="V36" s="73"/>
      <c r="W36" s="45"/>
      <c r="X36" s="26"/>
    </row>
    <row r="37" spans="1:24" s="82" customFormat="1" ht="12.75" customHeight="1" x14ac:dyDescent="0.25">
      <c r="A37" s="73"/>
      <c r="B37" s="72"/>
      <c r="C37" s="78"/>
      <c r="D37" s="78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1"/>
      <c r="V37" s="73"/>
      <c r="W37" s="45"/>
      <c r="X37" s="26"/>
    </row>
    <row r="38" spans="1:24" s="82" customFormat="1" ht="12.75" customHeight="1" x14ac:dyDescent="0.25">
      <c r="A38" s="73"/>
      <c r="B38" s="72"/>
      <c r="C38" s="78"/>
      <c r="D38" s="78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1"/>
      <c r="V38" s="73"/>
      <c r="W38" s="45"/>
      <c r="X38" s="26"/>
    </row>
    <row r="39" spans="1:24" s="82" customFormat="1" ht="12.75" customHeight="1" x14ac:dyDescent="0.25">
      <c r="A39" s="73"/>
      <c r="B39" s="72"/>
      <c r="C39" s="78"/>
      <c r="D39" s="78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1"/>
      <c r="V39" s="73"/>
      <c r="W39" s="45"/>
      <c r="X39" s="26"/>
    </row>
    <row r="40" spans="1:24" s="82" customFormat="1" ht="12.75" customHeight="1" x14ac:dyDescent="0.25">
      <c r="A40" s="73"/>
      <c r="B40" s="72"/>
      <c r="C40" s="78"/>
      <c r="D40" s="78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1"/>
      <c r="V40" s="73"/>
      <c r="W40" s="45"/>
      <c r="X40" s="26"/>
    </row>
    <row r="41" spans="1:24" s="82" customFormat="1" ht="12.75" customHeight="1" x14ac:dyDescent="0.25">
      <c r="A41" s="73"/>
      <c r="B41" s="72"/>
      <c r="C41" s="78"/>
      <c r="D41" s="78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1"/>
      <c r="V41" s="73"/>
      <c r="W41" s="45"/>
      <c r="X41" s="26"/>
    </row>
    <row r="42" spans="1:24" s="82" customFormat="1" ht="12.75" customHeight="1" x14ac:dyDescent="0.25">
      <c r="A42" s="73"/>
      <c r="B42" s="72"/>
      <c r="C42" s="78"/>
      <c r="D42" s="78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1"/>
      <c r="V42" s="73"/>
      <c r="W42" s="45"/>
      <c r="X42" s="26"/>
    </row>
    <row r="43" spans="1:24" s="82" customFormat="1" ht="12.75" customHeight="1" x14ac:dyDescent="0.25">
      <c r="A43" s="73"/>
      <c r="B43" s="72"/>
      <c r="C43" s="78"/>
      <c r="D43" s="78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1"/>
      <c r="V43" s="73"/>
      <c r="W43" s="45"/>
      <c r="X43" s="26"/>
    </row>
    <row r="44" spans="1:24" s="82" customFormat="1" ht="12.75" customHeight="1" x14ac:dyDescent="0.25">
      <c r="A44" s="73"/>
      <c r="B44" s="72"/>
      <c r="C44" s="78"/>
      <c r="D44" s="78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1"/>
      <c r="V44" s="73"/>
      <c r="W44" s="45"/>
      <c r="X44" s="26"/>
    </row>
    <row r="45" spans="1:24" s="82" customFormat="1" ht="12.75" customHeight="1" x14ac:dyDescent="0.25">
      <c r="A45" s="73"/>
      <c r="B45" s="72"/>
      <c r="C45" s="78"/>
      <c r="D45" s="78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1"/>
      <c r="V45" s="73"/>
      <c r="W45" s="45"/>
      <c r="X45" s="26"/>
    </row>
    <row r="46" spans="1:24" s="82" customFormat="1" ht="12.75" customHeight="1" x14ac:dyDescent="0.25">
      <c r="A46" s="73"/>
      <c r="B46" s="72"/>
      <c r="C46" s="78"/>
      <c r="D46" s="78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1"/>
      <c r="V46" s="73"/>
      <c r="W46" s="45"/>
      <c r="X46" s="26"/>
    </row>
    <row r="47" spans="1:24" s="82" customFormat="1" ht="12.75" customHeight="1" x14ac:dyDescent="0.25">
      <c r="A47" s="73"/>
      <c r="B47" s="72"/>
      <c r="C47" s="78"/>
      <c r="D47" s="78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1"/>
      <c r="V47" s="73"/>
      <c r="W47" s="45"/>
      <c r="X47" s="26"/>
    </row>
    <row r="48" spans="1:24" s="82" customFormat="1" ht="12.75" customHeight="1" x14ac:dyDescent="0.25">
      <c r="A48" s="73"/>
      <c r="B48" s="72"/>
      <c r="C48" s="78"/>
      <c r="D48" s="78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1"/>
      <c r="V48" s="73"/>
      <c r="W48" s="45"/>
      <c r="X48" s="26"/>
    </row>
    <row r="49" spans="1:24" s="82" customFormat="1" ht="12.75" customHeight="1" x14ac:dyDescent="0.25">
      <c r="A49" s="73"/>
      <c r="B49" s="72"/>
      <c r="C49" s="78"/>
      <c r="D49" s="78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1"/>
      <c r="V49" s="73"/>
      <c r="W49" s="45"/>
      <c r="X49" s="26"/>
    </row>
    <row r="50" spans="1:24" s="82" customFormat="1" ht="12.75" customHeight="1" x14ac:dyDescent="0.25">
      <c r="A50" s="73"/>
      <c r="B50" s="72"/>
      <c r="C50" s="78"/>
      <c r="D50" s="78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1"/>
      <c r="V50" s="73"/>
      <c r="W50" s="45"/>
      <c r="X50" s="26"/>
    </row>
    <row r="51" spans="1:24" s="82" customFormat="1" ht="12.75" customHeight="1" x14ac:dyDescent="0.25">
      <c r="A51" s="73"/>
      <c r="B51" s="72"/>
      <c r="C51" s="78"/>
      <c r="D51" s="78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1"/>
      <c r="V51" s="73"/>
      <c r="W51" s="45"/>
      <c r="X51" s="26"/>
    </row>
    <row r="52" spans="1:24" s="82" customFormat="1" ht="12.75" customHeight="1" x14ac:dyDescent="0.25">
      <c r="A52" s="73"/>
      <c r="B52" s="72"/>
      <c r="C52" s="78"/>
      <c r="D52" s="78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1"/>
      <c r="V52" s="73"/>
      <c r="W52" s="45"/>
      <c r="X52" s="26"/>
    </row>
    <row r="53" spans="1:24" s="82" customFormat="1" ht="12.75" customHeight="1" x14ac:dyDescent="0.25">
      <c r="A53" s="73"/>
      <c r="B53" s="72"/>
      <c r="C53" s="78"/>
      <c r="D53" s="78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1"/>
      <c r="V53" s="73"/>
      <c r="W53" s="45"/>
      <c r="X53" s="26"/>
    </row>
    <row r="54" spans="1:24" s="82" customFormat="1" ht="12.75" customHeight="1" x14ac:dyDescent="0.25">
      <c r="A54" s="73"/>
      <c r="B54" s="72"/>
      <c r="C54" s="78"/>
      <c r="D54" s="78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1"/>
      <c r="V54" s="73"/>
      <c r="W54" s="45"/>
      <c r="X54" s="26"/>
    </row>
    <row r="55" spans="1:24" s="82" customFormat="1" ht="12.75" customHeight="1" x14ac:dyDescent="0.25">
      <c r="A55" s="73"/>
      <c r="B55" s="72"/>
      <c r="C55" s="78"/>
      <c r="D55" s="78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1"/>
      <c r="V55" s="73"/>
      <c r="W55" s="45"/>
      <c r="X55" s="26"/>
    </row>
    <row r="56" spans="1:24" s="82" customFormat="1" ht="12.75" customHeight="1" x14ac:dyDescent="0.25">
      <c r="A56" s="73"/>
      <c r="B56" s="72"/>
      <c r="C56" s="78"/>
      <c r="D56" s="78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1"/>
      <c r="V56" s="73"/>
      <c r="W56" s="45"/>
      <c r="X56" s="26"/>
    </row>
    <row r="57" spans="1:24" s="82" customFormat="1" ht="12.75" customHeight="1" x14ac:dyDescent="0.25">
      <c r="A57" s="73"/>
      <c r="B57" s="72"/>
      <c r="C57" s="78"/>
      <c r="D57" s="78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1"/>
      <c r="V57" s="73"/>
      <c r="W57" s="45"/>
      <c r="X57" s="26"/>
    </row>
    <row r="58" spans="1:24" s="82" customFormat="1" ht="12.75" customHeight="1" x14ac:dyDescent="0.25">
      <c r="A58" s="73"/>
      <c r="B58" s="72"/>
      <c r="C58" s="78"/>
      <c r="D58" s="78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1"/>
      <c r="V58" s="73"/>
      <c r="W58" s="45"/>
      <c r="X58" s="26"/>
    </row>
    <row r="59" spans="1:24" s="82" customFormat="1" ht="12.75" customHeight="1" x14ac:dyDescent="0.25">
      <c r="A59" s="73"/>
      <c r="B59" s="72"/>
      <c r="C59" s="78"/>
      <c r="D59" s="78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1"/>
      <c r="V59" s="73"/>
      <c r="W59" s="45"/>
      <c r="X59" s="26"/>
    </row>
    <row r="60" spans="1:24" s="82" customFormat="1" ht="12.75" customHeight="1" x14ac:dyDescent="0.25">
      <c r="A60" s="73"/>
      <c r="B60" s="72"/>
      <c r="C60" s="78"/>
      <c r="D60" s="78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1"/>
      <c r="V60" s="73"/>
      <c r="W60" s="45"/>
      <c r="X60" s="26"/>
    </row>
    <row r="61" spans="1:24" s="82" customFormat="1" ht="12.75" customHeight="1" x14ac:dyDescent="0.25">
      <c r="A61" s="73"/>
      <c r="B61" s="72"/>
      <c r="C61" s="78"/>
      <c r="D61" s="78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1"/>
      <c r="V61" s="73"/>
      <c r="W61" s="45"/>
      <c r="X61" s="26"/>
    </row>
    <row r="62" spans="1:24" s="82" customFormat="1" ht="12.75" customHeight="1" x14ac:dyDescent="0.25">
      <c r="A62" s="73"/>
      <c r="B62" s="72"/>
      <c r="C62" s="78"/>
      <c r="D62" s="78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1"/>
      <c r="V62" s="73"/>
      <c r="W62" s="45"/>
      <c r="X62" s="26"/>
    </row>
    <row r="63" spans="1:24" s="82" customFormat="1" ht="12.75" customHeight="1" x14ac:dyDescent="0.25">
      <c r="A63" s="73"/>
      <c r="B63" s="72"/>
      <c r="C63" s="78"/>
      <c r="D63" s="7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1"/>
      <c r="V63" s="73"/>
      <c r="W63" s="45"/>
      <c r="X63" s="26"/>
    </row>
    <row r="64" spans="1:24" s="82" customFormat="1" ht="12.75" customHeight="1" x14ac:dyDescent="0.25">
      <c r="A64" s="73"/>
      <c r="B64" s="72"/>
      <c r="C64" s="78"/>
      <c r="D64" s="78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1"/>
      <c r="V64" s="73"/>
      <c r="W64" s="45"/>
      <c r="X64" s="26"/>
    </row>
    <row r="65" spans="1:24" s="82" customFormat="1" ht="12.75" customHeight="1" x14ac:dyDescent="0.25">
      <c r="A65" s="73"/>
      <c r="B65" s="72"/>
      <c r="C65" s="78"/>
      <c r="D65" s="78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1"/>
      <c r="V65" s="73"/>
      <c r="W65" s="45"/>
      <c r="X65" s="26"/>
    </row>
    <row r="66" spans="1:24" s="82" customFormat="1" ht="12.75" customHeight="1" x14ac:dyDescent="0.25">
      <c r="A66" s="73"/>
      <c r="B66" s="72"/>
      <c r="C66" s="78"/>
      <c r="D66" s="7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1"/>
      <c r="V66" s="73"/>
      <c r="W66" s="45"/>
      <c r="X66" s="26"/>
    </row>
    <row r="67" spans="1:24" s="82" customFormat="1" ht="12.75" customHeight="1" x14ac:dyDescent="0.25">
      <c r="A67" s="73"/>
      <c r="B67" s="72"/>
      <c r="C67" s="78"/>
      <c r="D67" s="78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1"/>
      <c r="V67" s="73"/>
      <c r="W67" s="45"/>
      <c r="X67" s="26"/>
    </row>
    <row r="68" spans="1:24" s="82" customFormat="1" ht="12.75" customHeight="1" x14ac:dyDescent="0.25">
      <c r="A68" s="73"/>
      <c r="B68" s="72"/>
      <c r="C68" s="78"/>
      <c r="D68" s="78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1"/>
      <c r="V68" s="73"/>
      <c r="W68" s="45"/>
      <c r="X68" s="26"/>
    </row>
    <row r="69" spans="1:24" s="82" customFormat="1" ht="12.75" customHeight="1" x14ac:dyDescent="0.25">
      <c r="A69" s="73"/>
      <c r="B69" s="72"/>
      <c r="C69" s="78"/>
      <c r="D69" s="78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1"/>
      <c r="V69" s="73"/>
      <c r="W69" s="45"/>
      <c r="X69" s="26"/>
    </row>
    <row r="70" spans="1:24" s="82" customFormat="1" ht="12.75" customHeight="1" x14ac:dyDescent="0.25">
      <c r="A70" s="73"/>
      <c r="B70" s="72"/>
      <c r="C70" s="78"/>
      <c r="D70" s="78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1"/>
      <c r="V70" s="73"/>
      <c r="W70" s="45"/>
      <c r="X70" s="26"/>
    </row>
    <row r="71" spans="1:24" s="82" customFormat="1" ht="12.75" customHeight="1" x14ac:dyDescent="0.25">
      <c r="A71" s="73"/>
      <c r="B71" s="72"/>
      <c r="C71" s="78"/>
      <c r="D71" s="78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1"/>
      <c r="V71" s="73"/>
      <c r="W71" s="45"/>
      <c r="X71" s="26"/>
    </row>
    <row r="72" spans="1:24" s="82" customFormat="1" ht="12.75" customHeight="1" x14ac:dyDescent="0.25">
      <c r="A72" s="73"/>
      <c r="B72" s="72"/>
      <c r="C72" s="78"/>
      <c r="D72" s="78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1"/>
      <c r="V72" s="73"/>
      <c r="W72" s="45"/>
      <c r="X72" s="26"/>
    </row>
    <row r="73" spans="1:24" s="82" customFormat="1" ht="12.75" customHeight="1" x14ac:dyDescent="0.25">
      <c r="A73" s="73"/>
      <c r="B73" s="72"/>
      <c r="C73" s="78"/>
      <c r="D73" s="78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1"/>
      <c r="V73" s="73"/>
      <c r="W73" s="45"/>
      <c r="X73" s="26"/>
    </row>
    <row r="74" spans="1:24" s="82" customFormat="1" ht="12.75" customHeight="1" x14ac:dyDescent="0.25">
      <c r="A74" s="73"/>
      <c r="B74" s="72"/>
      <c r="C74" s="78"/>
      <c r="D74" s="78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1"/>
      <c r="V74" s="73"/>
      <c r="W74" s="45"/>
      <c r="X74" s="26"/>
    </row>
    <row r="75" spans="1:24" s="82" customFormat="1" ht="12.75" customHeight="1" x14ac:dyDescent="0.25">
      <c r="A75" s="73"/>
      <c r="B75" s="72"/>
      <c r="C75" s="78"/>
      <c r="D75" s="78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1"/>
      <c r="V75" s="73"/>
      <c r="W75" s="45"/>
      <c r="X75" s="26"/>
    </row>
    <row r="76" spans="1:24" s="82" customFormat="1" ht="12.75" customHeight="1" x14ac:dyDescent="0.25">
      <c r="A76" s="73"/>
      <c r="B76" s="72"/>
      <c r="C76" s="78"/>
      <c r="D76" s="78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1"/>
      <c r="V76" s="73"/>
      <c r="W76" s="45"/>
      <c r="X76" s="26"/>
    </row>
    <row r="77" spans="1:24" s="82" customFormat="1" ht="12.75" customHeight="1" x14ac:dyDescent="0.25">
      <c r="A77" s="73"/>
      <c r="B77" s="72"/>
      <c r="C77" s="78"/>
      <c r="D77" s="78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1"/>
      <c r="V77" s="73"/>
      <c r="W77" s="45"/>
      <c r="X77" s="26"/>
    </row>
    <row r="78" spans="1:24" s="82" customFormat="1" ht="12.75" customHeight="1" x14ac:dyDescent="0.25">
      <c r="A78" s="73"/>
      <c r="B78" s="72"/>
      <c r="C78" s="78"/>
      <c r="D78" s="78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1"/>
      <c r="V78" s="73"/>
      <c r="W78" s="45"/>
      <c r="X78" s="26"/>
    </row>
    <row r="79" spans="1:24" s="82" customFormat="1" ht="12.75" customHeight="1" x14ac:dyDescent="0.25">
      <c r="A79" s="73"/>
      <c r="B79" s="72"/>
      <c r="C79" s="78"/>
      <c r="D79" s="78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1"/>
      <c r="V79" s="73"/>
      <c r="W79" s="45"/>
      <c r="X79" s="26"/>
    </row>
    <row r="80" spans="1:24" s="82" customFormat="1" ht="12.75" customHeight="1" x14ac:dyDescent="0.25">
      <c r="A80" s="73"/>
      <c r="B80" s="72"/>
      <c r="C80" s="78"/>
      <c r="D80" s="78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1"/>
      <c r="V80" s="73"/>
      <c r="W80" s="45"/>
      <c r="X80" s="26"/>
    </row>
    <row r="81" spans="1:24" s="82" customFormat="1" ht="12.75" customHeight="1" x14ac:dyDescent="0.25">
      <c r="A81" s="73"/>
      <c r="B81" s="72"/>
      <c r="C81" s="78"/>
      <c r="D81" s="78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1"/>
      <c r="V81" s="73"/>
      <c r="W81" s="45"/>
      <c r="X81" s="26"/>
    </row>
    <row r="82" spans="1:24" s="82" customFormat="1" ht="12.75" customHeight="1" x14ac:dyDescent="0.25">
      <c r="A82" s="73"/>
      <c r="B82" s="72"/>
      <c r="C82" s="78"/>
      <c r="D82" s="78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1"/>
      <c r="V82" s="73"/>
      <c r="W82" s="45"/>
      <c r="X82" s="26"/>
    </row>
    <row r="83" spans="1:24" s="82" customFormat="1" ht="12.75" customHeight="1" x14ac:dyDescent="0.25">
      <c r="A83" s="73"/>
      <c r="B83" s="72"/>
      <c r="C83" s="78"/>
      <c r="D83" s="78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1"/>
      <c r="V83" s="73"/>
      <c r="W83" s="45"/>
      <c r="X83" s="26"/>
    </row>
    <row r="84" spans="1:24" s="82" customFormat="1" ht="12.75" customHeight="1" x14ac:dyDescent="0.25">
      <c r="A84" s="73"/>
      <c r="B84" s="72"/>
      <c r="C84" s="78"/>
      <c r="D84" s="78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1"/>
      <c r="V84" s="73"/>
      <c r="W84" s="45"/>
      <c r="X84" s="26"/>
    </row>
    <row r="85" spans="1:24" s="82" customFormat="1" ht="12.75" customHeight="1" x14ac:dyDescent="0.25">
      <c r="A85" s="73"/>
      <c r="B85" s="72"/>
      <c r="C85" s="78"/>
      <c r="D85" s="78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1"/>
      <c r="V85" s="73"/>
      <c r="W85" s="45"/>
      <c r="X85" s="26"/>
    </row>
    <row r="86" spans="1:24" s="82" customFormat="1" ht="12.75" customHeight="1" x14ac:dyDescent="0.25">
      <c r="A86" s="73"/>
      <c r="B86" s="72"/>
      <c r="C86" s="78"/>
      <c r="D86" s="78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1"/>
      <c r="V86" s="73"/>
      <c r="W86" s="45"/>
      <c r="X86" s="26"/>
    </row>
    <row r="87" spans="1:24" s="82" customFormat="1" ht="12.75" customHeight="1" x14ac:dyDescent="0.25">
      <c r="A87" s="73"/>
      <c r="B87" s="72"/>
      <c r="C87" s="78"/>
      <c r="D87" s="78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1"/>
      <c r="V87" s="73"/>
      <c r="W87" s="45"/>
      <c r="X87" s="26"/>
    </row>
    <row r="88" spans="1:24" s="82" customFormat="1" ht="12.75" customHeight="1" x14ac:dyDescent="0.25">
      <c r="A88" s="73"/>
      <c r="B88" s="72"/>
      <c r="C88" s="78"/>
      <c r="D88" s="78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1"/>
      <c r="V88" s="73"/>
      <c r="W88" s="45"/>
      <c r="X88" s="26"/>
    </row>
    <row r="89" spans="1:24" s="82" customFormat="1" ht="12.75" customHeight="1" x14ac:dyDescent="0.25">
      <c r="A89" s="73"/>
      <c r="B89" s="72"/>
      <c r="C89" s="78"/>
      <c r="D89" s="78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1"/>
      <c r="V89" s="73"/>
      <c r="W89" s="45"/>
      <c r="X89" s="26"/>
    </row>
    <row r="90" spans="1:24" s="82" customFormat="1" ht="12.75" customHeight="1" x14ac:dyDescent="0.25">
      <c r="A90" s="73"/>
      <c r="B90" s="72"/>
      <c r="C90" s="78"/>
      <c r="D90" s="78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1"/>
      <c r="V90" s="73"/>
      <c r="W90" s="45"/>
      <c r="X90" s="26"/>
    </row>
    <row r="91" spans="1:24" s="82" customFormat="1" ht="12.75" customHeight="1" x14ac:dyDescent="0.25">
      <c r="A91" s="73"/>
      <c r="B91" s="72"/>
      <c r="C91" s="78"/>
      <c r="D91" s="7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1"/>
      <c r="V91" s="73"/>
      <c r="W91" s="45"/>
      <c r="X91" s="26"/>
    </row>
    <row r="92" spans="1:24" s="82" customFormat="1" ht="12.75" customHeight="1" x14ac:dyDescent="0.25">
      <c r="A92" s="73"/>
      <c r="B92" s="72"/>
      <c r="C92" s="78"/>
      <c r="D92" s="78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1"/>
      <c r="V92" s="73"/>
      <c r="W92" s="45"/>
      <c r="X92" s="26"/>
    </row>
    <row r="93" spans="1:24" s="82" customFormat="1" ht="12.75" customHeight="1" x14ac:dyDescent="0.25">
      <c r="A93" s="73"/>
      <c r="B93" s="72"/>
      <c r="C93" s="78"/>
      <c r="D93" s="78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1"/>
      <c r="V93" s="73"/>
      <c r="W93" s="45"/>
      <c r="X93" s="26"/>
    </row>
    <row r="94" spans="1:24" s="82" customFormat="1" ht="12.75" customHeight="1" x14ac:dyDescent="0.25">
      <c r="A94" s="73"/>
      <c r="B94" s="72"/>
      <c r="C94" s="78"/>
      <c r="D94" s="78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1"/>
      <c r="V94" s="73"/>
      <c r="W94" s="45"/>
      <c r="X94" s="26"/>
    </row>
    <row r="95" spans="1:24" s="82" customFormat="1" ht="12.75" customHeight="1" x14ac:dyDescent="0.25">
      <c r="A95" s="73"/>
      <c r="B95" s="72"/>
      <c r="C95" s="78"/>
      <c r="D95" s="78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1"/>
      <c r="V95" s="73"/>
      <c r="W95" s="45"/>
      <c r="X95" s="26"/>
    </row>
    <row r="96" spans="1:24" s="82" customFormat="1" ht="12.75" customHeight="1" x14ac:dyDescent="0.25">
      <c r="A96" s="73"/>
      <c r="B96" s="72"/>
      <c r="C96" s="78"/>
      <c r="D96" s="78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1"/>
      <c r="V96" s="73"/>
      <c r="W96" s="45"/>
      <c r="X96" s="26"/>
    </row>
    <row r="97" spans="1:24" s="82" customFormat="1" ht="12.75" customHeight="1" x14ac:dyDescent="0.25">
      <c r="A97" s="73"/>
      <c r="B97" s="72"/>
      <c r="C97" s="78"/>
      <c r="D97" s="78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1"/>
      <c r="V97" s="73"/>
      <c r="W97" s="45"/>
      <c r="X97" s="26"/>
    </row>
    <row r="98" spans="1:24" s="82" customFormat="1" ht="12.75" customHeight="1" x14ac:dyDescent="0.25">
      <c r="A98" s="73"/>
      <c r="B98" s="72"/>
      <c r="C98" s="78"/>
      <c r="D98" s="78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1"/>
      <c r="V98" s="73"/>
      <c r="W98" s="45"/>
      <c r="X98" s="26"/>
    </row>
    <row r="99" spans="1:24" s="82" customFormat="1" ht="12.75" customHeight="1" x14ac:dyDescent="0.25">
      <c r="A99" s="73"/>
      <c r="B99" s="72"/>
      <c r="C99" s="78"/>
      <c r="D99" s="78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1"/>
      <c r="V99" s="73"/>
      <c r="W99" s="45"/>
      <c r="X99" s="26"/>
    </row>
    <row r="100" spans="1:24" s="82" customFormat="1" ht="12.75" customHeight="1" x14ac:dyDescent="0.25">
      <c r="A100" s="73"/>
      <c r="B100" s="72"/>
      <c r="C100" s="78"/>
      <c r="D100" s="78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1"/>
      <c r="V100" s="73"/>
      <c r="W100" s="45"/>
      <c r="X100" s="26"/>
    </row>
    <row r="101" spans="1:24" s="82" customFormat="1" ht="12.75" customHeight="1" x14ac:dyDescent="0.25">
      <c r="A101" s="73"/>
      <c r="B101" s="72"/>
      <c r="C101" s="78"/>
      <c r="D101" s="78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1"/>
      <c r="V101" s="73"/>
      <c r="W101" s="45"/>
      <c r="X101" s="26"/>
    </row>
    <row r="102" spans="1:24" s="82" customFormat="1" ht="12.75" customHeight="1" x14ac:dyDescent="0.25">
      <c r="A102" s="73"/>
      <c r="B102" s="72"/>
      <c r="C102" s="78"/>
      <c r="D102" s="78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1"/>
      <c r="V102" s="73"/>
      <c r="W102" s="45"/>
      <c r="X102" s="26"/>
    </row>
    <row r="103" spans="1:24" s="82" customFormat="1" ht="12.75" customHeight="1" x14ac:dyDescent="0.25">
      <c r="A103" s="73"/>
      <c r="B103" s="72"/>
      <c r="C103" s="78"/>
      <c r="D103" s="78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1"/>
      <c r="V103" s="73"/>
      <c r="W103" s="45"/>
      <c r="X103" s="26"/>
    </row>
    <row r="104" spans="1:24" s="82" customFormat="1" ht="12.75" customHeight="1" x14ac:dyDescent="0.25">
      <c r="A104" s="73"/>
      <c r="B104" s="72"/>
      <c r="C104" s="78"/>
      <c r="D104" s="78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1"/>
      <c r="V104" s="73"/>
      <c r="W104" s="45"/>
      <c r="X104" s="26"/>
    </row>
    <row r="105" spans="1:24" s="82" customFormat="1" ht="12.75" customHeight="1" x14ac:dyDescent="0.25">
      <c r="A105" s="73"/>
      <c r="B105" s="72"/>
      <c r="C105" s="78"/>
      <c r="D105" s="78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1"/>
      <c r="V105" s="73"/>
      <c r="W105" s="45"/>
      <c r="X105" s="26"/>
    </row>
    <row r="106" spans="1:24" s="82" customFormat="1" ht="12.75" customHeight="1" x14ac:dyDescent="0.25">
      <c r="A106" s="73"/>
      <c r="B106" s="72"/>
      <c r="C106" s="78"/>
      <c r="D106" s="78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1"/>
      <c r="V106" s="73"/>
      <c r="W106" s="45"/>
      <c r="X106" s="26"/>
    </row>
    <row r="107" spans="1:24" s="82" customFormat="1" ht="12.75" customHeight="1" x14ac:dyDescent="0.25">
      <c r="A107" s="73"/>
      <c r="B107" s="72"/>
      <c r="C107" s="78"/>
      <c r="D107" s="78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1"/>
      <c r="V107" s="73"/>
      <c r="W107" s="45"/>
      <c r="X107" s="26"/>
    </row>
    <row r="108" spans="1:24" s="82" customFormat="1" ht="12.75" customHeight="1" x14ac:dyDescent="0.25">
      <c r="A108" s="73"/>
      <c r="B108" s="72"/>
      <c r="C108" s="78"/>
      <c r="D108" s="78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1"/>
      <c r="V108" s="73"/>
      <c r="W108" s="45"/>
      <c r="X108" s="26"/>
    </row>
    <row r="109" spans="1:24" s="82" customFormat="1" ht="12.75" customHeight="1" x14ac:dyDescent="0.25">
      <c r="A109" s="73"/>
      <c r="B109" s="72"/>
      <c r="C109" s="78"/>
      <c r="D109" s="78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1"/>
      <c r="V109" s="73"/>
      <c r="W109" s="45"/>
      <c r="X109" s="26"/>
    </row>
    <row r="110" spans="1:24" s="82" customFormat="1" ht="12.75" customHeight="1" x14ac:dyDescent="0.25">
      <c r="A110" s="73"/>
      <c r="B110" s="72"/>
      <c r="C110" s="78"/>
      <c r="D110" s="78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1"/>
      <c r="V110" s="73"/>
      <c r="W110" s="45"/>
      <c r="X110" s="26"/>
    </row>
    <row r="111" spans="1:24" s="82" customFormat="1" ht="12.75" customHeight="1" x14ac:dyDescent="0.25">
      <c r="A111" s="73"/>
      <c r="B111" s="72"/>
      <c r="C111" s="78"/>
      <c r="D111" s="78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1"/>
      <c r="V111" s="73"/>
      <c r="W111" s="45"/>
      <c r="X111" s="26"/>
    </row>
    <row r="112" spans="1:24" s="82" customFormat="1" ht="12.75" customHeight="1" x14ac:dyDescent="0.25">
      <c r="A112" s="73"/>
      <c r="B112" s="72"/>
      <c r="C112" s="78"/>
      <c r="D112" s="78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1"/>
      <c r="V112" s="73"/>
      <c r="W112" s="45"/>
      <c r="X112" s="26"/>
    </row>
    <row r="113" spans="1:24" s="82" customFormat="1" ht="12.75" customHeight="1" x14ac:dyDescent="0.25">
      <c r="A113" s="73"/>
      <c r="B113" s="72"/>
      <c r="C113" s="78"/>
      <c r="D113" s="7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1"/>
      <c r="V113" s="73"/>
      <c r="W113" s="45"/>
      <c r="X113" s="26"/>
    </row>
    <row r="114" spans="1:24" s="82" customFormat="1" ht="12.75" customHeight="1" x14ac:dyDescent="0.25">
      <c r="A114" s="73"/>
      <c r="B114" s="72"/>
      <c r="C114" s="78"/>
      <c r="D114" s="78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1"/>
      <c r="V114" s="73"/>
      <c r="W114" s="45"/>
      <c r="X114" s="26"/>
    </row>
    <row r="115" spans="1:24" s="82" customFormat="1" ht="12.75" customHeight="1" x14ac:dyDescent="0.25">
      <c r="A115" s="73"/>
      <c r="B115" s="72"/>
      <c r="C115" s="78"/>
      <c r="D115" s="78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1"/>
      <c r="V115" s="73"/>
      <c r="W115" s="45"/>
      <c r="X115" s="26"/>
    </row>
    <row r="116" spans="1:24" s="82" customFormat="1" ht="12.75" customHeight="1" x14ac:dyDescent="0.25">
      <c r="A116" s="73"/>
      <c r="B116" s="72"/>
      <c r="C116" s="78"/>
      <c r="D116" s="78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1"/>
      <c r="V116" s="73"/>
      <c r="W116" s="45"/>
      <c r="X116" s="26"/>
    </row>
    <row r="117" spans="1:24" s="82" customFormat="1" ht="12.75" customHeight="1" x14ac:dyDescent="0.25">
      <c r="A117" s="73"/>
      <c r="B117" s="72"/>
      <c r="C117" s="78"/>
      <c r="D117" s="78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1"/>
      <c r="V117" s="73"/>
      <c r="W117" s="45"/>
      <c r="X117" s="26"/>
    </row>
    <row r="118" spans="1:24" s="82" customFormat="1" ht="12.75" customHeight="1" x14ac:dyDescent="0.25">
      <c r="A118" s="73"/>
      <c r="B118" s="72"/>
      <c r="C118" s="78"/>
      <c r="D118" s="78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1"/>
      <c r="V118" s="73"/>
      <c r="W118" s="45"/>
      <c r="X118" s="26"/>
    </row>
    <row r="119" spans="1:24" s="82" customFormat="1" ht="12.75" customHeight="1" x14ac:dyDescent="0.25">
      <c r="A119" s="73"/>
      <c r="B119" s="72"/>
      <c r="C119" s="78"/>
      <c r="D119" s="78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1"/>
      <c r="V119" s="73"/>
      <c r="W119" s="45"/>
      <c r="X119" s="26"/>
    </row>
    <row r="120" spans="1:24" s="82" customFormat="1" ht="12.75" customHeight="1" x14ac:dyDescent="0.25">
      <c r="A120" s="73"/>
      <c r="B120" s="72"/>
      <c r="C120" s="78"/>
      <c r="D120" s="78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1"/>
      <c r="V120" s="73"/>
      <c r="W120" s="45"/>
      <c r="X120" s="26"/>
    </row>
    <row r="121" spans="1:24" s="82" customFormat="1" ht="12.75" customHeight="1" x14ac:dyDescent="0.25">
      <c r="A121" s="73"/>
      <c r="B121" s="72"/>
      <c r="C121" s="78"/>
      <c r="D121" s="78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1"/>
      <c r="V121" s="73"/>
      <c r="W121" s="45"/>
      <c r="X121" s="26"/>
    </row>
    <row r="122" spans="1:24" s="82" customFormat="1" ht="12.75" customHeight="1" x14ac:dyDescent="0.25">
      <c r="A122" s="73"/>
      <c r="B122" s="72"/>
      <c r="C122" s="78"/>
      <c r="D122" s="78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1"/>
      <c r="V122" s="73"/>
      <c r="W122" s="45"/>
      <c r="X122" s="26"/>
    </row>
    <row r="123" spans="1:24" s="82" customFormat="1" ht="12.75" customHeight="1" x14ac:dyDescent="0.25">
      <c r="A123" s="73"/>
      <c r="B123" s="72"/>
      <c r="C123" s="78"/>
      <c r="D123" s="78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1"/>
      <c r="V123" s="73"/>
      <c r="W123" s="45"/>
      <c r="X123" s="26"/>
    </row>
    <row r="124" spans="1:24" s="82" customFormat="1" ht="12.75" customHeight="1" x14ac:dyDescent="0.25">
      <c r="A124" s="73"/>
      <c r="B124" s="72"/>
      <c r="C124" s="78"/>
      <c r="D124" s="78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1"/>
      <c r="V124" s="73"/>
      <c r="W124" s="45"/>
      <c r="X124" s="26"/>
    </row>
    <row r="125" spans="1:24" s="82" customFormat="1" ht="12.75" customHeight="1" x14ac:dyDescent="0.25">
      <c r="A125" s="73"/>
      <c r="B125" s="72"/>
      <c r="C125" s="78"/>
      <c r="D125" s="78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1"/>
      <c r="V125" s="73"/>
      <c r="W125" s="45"/>
      <c r="X125" s="26"/>
    </row>
    <row r="126" spans="1:24" s="82" customFormat="1" ht="12.75" customHeight="1" x14ac:dyDescent="0.25">
      <c r="A126" s="73"/>
      <c r="B126" s="72"/>
      <c r="C126" s="78"/>
      <c r="D126" s="78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1"/>
      <c r="V126" s="73"/>
      <c r="W126" s="45"/>
      <c r="X126" s="26"/>
    </row>
    <row r="127" spans="1:24" s="82" customFormat="1" ht="12.75" customHeight="1" x14ac:dyDescent="0.25">
      <c r="A127" s="73"/>
      <c r="B127" s="72"/>
      <c r="C127" s="78"/>
      <c r="D127" s="78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1"/>
      <c r="V127" s="73"/>
      <c r="W127" s="45"/>
      <c r="X127" s="26"/>
    </row>
    <row r="128" spans="1:24" s="82" customFormat="1" ht="12.75" customHeight="1" x14ac:dyDescent="0.25">
      <c r="A128" s="73"/>
      <c r="B128" s="72"/>
      <c r="C128" s="78"/>
      <c r="D128" s="78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1"/>
      <c r="V128" s="73"/>
      <c r="W128" s="45"/>
      <c r="X128" s="26"/>
    </row>
    <row r="129" spans="1:24" s="82" customFormat="1" ht="12.75" customHeight="1" x14ac:dyDescent="0.25">
      <c r="A129" s="73"/>
      <c r="B129" s="72"/>
      <c r="C129" s="78"/>
      <c r="D129" s="78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1"/>
      <c r="V129" s="73"/>
      <c r="W129" s="45"/>
      <c r="X129" s="26"/>
    </row>
    <row r="130" spans="1:24" s="82" customFormat="1" ht="12.75" customHeight="1" x14ac:dyDescent="0.25">
      <c r="A130" s="73"/>
      <c r="B130" s="72"/>
      <c r="C130" s="78"/>
      <c r="D130" s="78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1"/>
      <c r="V130" s="73"/>
      <c r="W130" s="45"/>
      <c r="X130" s="26"/>
    </row>
    <row r="131" spans="1:24" s="82" customFormat="1" ht="12.75" customHeight="1" x14ac:dyDescent="0.25">
      <c r="A131" s="73"/>
      <c r="B131" s="72"/>
      <c r="C131" s="78"/>
      <c r="D131" s="78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1"/>
      <c r="V131" s="73"/>
      <c r="W131" s="45"/>
      <c r="X131" s="26"/>
    </row>
    <row r="132" spans="1:24" s="82" customFormat="1" ht="12.75" customHeight="1" x14ac:dyDescent="0.25">
      <c r="A132" s="73"/>
      <c r="B132" s="72"/>
      <c r="C132" s="78"/>
      <c r="D132" s="78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1"/>
      <c r="V132" s="73"/>
      <c r="W132" s="45"/>
      <c r="X132" s="26"/>
    </row>
    <row r="133" spans="1:24" s="82" customFormat="1" ht="12.75" customHeight="1" x14ac:dyDescent="0.25">
      <c r="A133" s="73"/>
      <c r="B133" s="72"/>
      <c r="C133" s="78"/>
      <c r="D133" s="78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1"/>
      <c r="V133" s="73"/>
      <c r="W133" s="45"/>
      <c r="X133" s="26"/>
    </row>
    <row r="134" spans="1:24" s="82" customFormat="1" ht="12.75" customHeight="1" x14ac:dyDescent="0.25">
      <c r="A134" s="73"/>
      <c r="B134" s="72"/>
      <c r="C134" s="78"/>
      <c r="D134" s="78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1"/>
      <c r="V134" s="73"/>
      <c r="W134" s="45"/>
      <c r="X134" s="26"/>
    </row>
    <row r="135" spans="1:24" s="82" customFormat="1" ht="12.75" customHeight="1" x14ac:dyDescent="0.25">
      <c r="A135" s="73"/>
      <c r="B135" s="72"/>
      <c r="C135" s="78"/>
      <c r="D135" s="78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1"/>
      <c r="V135" s="73"/>
      <c r="W135" s="45"/>
      <c r="X135" s="26"/>
    </row>
    <row r="136" spans="1:24" s="82" customFormat="1" ht="12.75" customHeight="1" x14ac:dyDescent="0.25">
      <c r="A136" s="73"/>
      <c r="B136" s="72"/>
      <c r="C136" s="78"/>
      <c r="D136" s="78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1"/>
      <c r="V136" s="73"/>
      <c r="W136" s="45"/>
      <c r="X136" s="26"/>
    </row>
    <row r="137" spans="1:24" s="82" customFormat="1" ht="12.75" customHeight="1" x14ac:dyDescent="0.25">
      <c r="A137" s="73"/>
      <c r="B137" s="72"/>
      <c r="C137" s="78"/>
      <c r="D137" s="78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1"/>
      <c r="V137" s="73"/>
      <c r="W137" s="45"/>
      <c r="X137" s="26"/>
    </row>
    <row r="138" spans="1:24" s="82" customFormat="1" ht="12.75" customHeight="1" x14ac:dyDescent="0.25">
      <c r="A138" s="73"/>
      <c r="B138" s="72"/>
      <c r="C138" s="78"/>
      <c r="D138" s="78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1"/>
      <c r="V138" s="73"/>
      <c r="W138" s="45"/>
      <c r="X138" s="26"/>
    </row>
    <row r="139" spans="1:24" s="82" customFormat="1" ht="12.75" customHeight="1" x14ac:dyDescent="0.25">
      <c r="A139" s="73"/>
      <c r="B139" s="72"/>
      <c r="C139" s="78"/>
      <c r="D139" s="78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1"/>
      <c r="V139" s="73"/>
      <c r="W139" s="45"/>
      <c r="X139" s="26"/>
    </row>
    <row r="140" spans="1:24" s="82" customFormat="1" ht="12.75" customHeight="1" x14ac:dyDescent="0.25">
      <c r="A140" s="73"/>
      <c r="B140" s="72"/>
      <c r="C140" s="78"/>
      <c r="D140" s="78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1"/>
      <c r="V140" s="73"/>
      <c r="W140" s="45"/>
      <c r="X140" s="26"/>
    </row>
    <row r="141" spans="1:24" s="82" customFormat="1" ht="12.75" customHeight="1" x14ac:dyDescent="0.25">
      <c r="A141" s="73"/>
      <c r="B141" s="72"/>
      <c r="C141" s="78"/>
      <c r="D141" s="78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1"/>
      <c r="V141" s="73"/>
      <c r="W141" s="45"/>
      <c r="X141" s="26"/>
    </row>
    <row r="142" spans="1:24" s="82" customFormat="1" ht="12.75" customHeight="1" x14ac:dyDescent="0.25">
      <c r="A142" s="73"/>
      <c r="B142" s="72"/>
      <c r="C142" s="78"/>
      <c r="D142" s="78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1"/>
      <c r="V142" s="73"/>
      <c r="W142" s="45"/>
      <c r="X142" s="26"/>
    </row>
    <row r="143" spans="1:24" s="82" customFormat="1" ht="12.75" customHeight="1" x14ac:dyDescent="0.25">
      <c r="A143" s="73"/>
      <c r="B143" s="72"/>
      <c r="C143" s="78"/>
      <c r="D143" s="78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1"/>
      <c r="V143" s="73"/>
      <c r="W143" s="45"/>
      <c r="X143" s="26"/>
    </row>
    <row r="144" spans="1:24" s="82" customFormat="1" ht="12.75" customHeight="1" x14ac:dyDescent="0.25">
      <c r="A144" s="73"/>
      <c r="B144" s="72"/>
      <c r="C144" s="78"/>
      <c r="D144" s="78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1"/>
      <c r="V144" s="73"/>
      <c r="W144" s="45"/>
      <c r="X144" s="26"/>
    </row>
    <row r="145" spans="1:24" s="82" customFormat="1" ht="12.75" customHeight="1" x14ac:dyDescent="0.25">
      <c r="A145" s="73"/>
      <c r="B145" s="72"/>
      <c r="C145" s="78"/>
      <c r="D145" s="78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1"/>
      <c r="V145" s="73"/>
      <c r="W145" s="45"/>
      <c r="X145" s="26"/>
    </row>
    <row r="146" spans="1:24" s="82" customFormat="1" ht="12.75" customHeight="1" x14ac:dyDescent="0.25">
      <c r="A146" s="73"/>
      <c r="B146" s="72"/>
      <c r="C146" s="78"/>
      <c r="D146" s="78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1"/>
      <c r="V146" s="73"/>
      <c r="W146" s="45"/>
      <c r="X146" s="26"/>
    </row>
    <row r="147" spans="1:24" s="82" customFormat="1" ht="12.75" customHeight="1" x14ac:dyDescent="0.25">
      <c r="A147" s="73"/>
      <c r="B147" s="72"/>
      <c r="C147" s="78"/>
      <c r="D147" s="78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1"/>
      <c r="V147" s="73"/>
      <c r="W147" s="45"/>
      <c r="X147" s="26"/>
    </row>
    <row r="148" spans="1:24" s="82" customFormat="1" ht="12.75" customHeight="1" x14ac:dyDescent="0.25">
      <c r="A148" s="73"/>
      <c r="B148" s="72"/>
      <c r="C148" s="78"/>
      <c r="D148" s="78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1"/>
      <c r="V148" s="73"/>
      <c r="W148" s="45"/>
      <c r="X148" s="26"/>
    </row>
    <row r="149" spans="1:24" s="82" customFormat="1" ht="12.75" customHeight="1" x14ac:dyDescent="0.25">
      <c r="A149" s="73"/>
      <c r="B149" s="72"/>
      <c r="C149" s="78"/>
      <c r="D149" s="78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1"/>
      <c r="V149" s="73"/>
      <c r="W149" s="45"/>
      <c r="X149" s="26"/>
    </row>
    <row r="150" spans="1:24" s="82" customFormat="1" ht="12.75" customHeight="1" x14ac:dyDescent="0.25">
      <c r="A150" s="73"/>
      <c r="B150" s="72"/>
      <c r="C150" s="78"/>
      <c r="D150" s="78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1"/>
      <c r="V150" s="73"/>
      <c r="W150" s="45"/>
      <c r="X150" s="26"/>
    </row>
    <row r="151" spans="1:24" s="82" customFormat="1" ht="12.75" customHeight="1" x14ac:dyDescent="0.25">
      <c r="A151" s="73"/>
      <c r="B151" s="72"/>
      <c r="C151" s="78"/>
      <c r="D151" s="78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1"/>
      <c r="V151" s="73"/>
      <c r="W151" s="45"/>
      <c r="X151" s="26"/>
    </row>
    <row r="152" spans="1:24" s="82" customFormat="1" ht="12.75" customHeight="1" x14ac:dyDescent="0.25">
      <c r="A152" s="73"/>
      <c r="B152" s="72"/>
      <c r="C152" s="78"/>
      <c r="D152" s="78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1"/>
      <c r="V152" s="73"/>
      <c r="W152" s="45"/>
      <c r="X152" s="26"/>
    </row>
    <row r="153" spans="1:24" s="82" customFormat="1" ht="12.75" customHeight="1" x14ac:dyDescent="0.25">
      <c r="A153" s="73"/>
      <c r="B153" s="72"/>
      <c r="C153" s="78"/>
      <c r="D153" s="78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1"/>
      <c r="V153" s="73"/>
      <c r="W153" s="45"/>
      <c r="X153" s="26"/>
    </row>
    <row r="154" spans="1:24" s="82" customFormat="1" ht="12.75" customHeight="1" x14ac:dyDescent="0.25">
      <c r="A154" s="73"/>
      <c r="B154" s="72"/>
      <c r="C154" s="78"/>
      <c r="D154" s="78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1"/>
      <c r="V154" s="73"/>
      <c r="W154" s="45"/>
      <c r="X154" s="26"/>
    </row>
    <row r="155" spans="1:24" s="82" customFormat="1" ht="12.75" customHeight="1" x14ac:dyDescent="0.25">
      <c r="A155" s="73"/>
      <c r="B155" s="72"/>
      <c r="C155" s="78"/>
      <c r="D155" s="78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1"/>
      <c r="V155" s="73"/>
      <c r="W155" s="45"/>
      <c r="X155" s="26"/>
    </row>
    <row r="156" spans="1:24" s="82" customFormat="1" ht="12.75" customHeight="1" x14ac:dyDescent="0.25">
      <c r="A156" s="73"/>
      <c r="B156" s="72"/>
      <c r="C156" s="78"/>
      <c r="D156" s="78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1"/>
      <c r="V156" s="73"/>
      <c r="W156" s="45"/>
      <c r="X156" s="26"/>
    </row>
    <row r="157" spans="1:24" s="82" customFormat="1" ht="12.75" customHeight="1" x14ac:dyDescent="0.25">
      <c r="A157" s="73"/>
      <c r="B157" s="72"/>
      <c r="C157" s="78"/>
      <c r="D157" s="78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1"/>
      <c r="V157" s="73"/>
      <c r="W157" s="45"/>
      <c r="X157" s="26"/>
    </row>
    <row r="158" spans="1:24" s="82" customFormat="1" ht="12.75" customHeight="1" x14ac:dyDescent="0.25">
      <c r="A158" s="73"/>
      <c r="B158" s="72"/>
      <c r="C158" s="78"/>
      <c r="D158" s="78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1"/>
      <c r="V158" s="73"/>
      <c r="W158" s="45"/>
      <c r="X158" s="26"/>
    </row>
    <row r="159" spans="1:24" s="82" customFormat="1" ht="12.75" customHeight="1" x14ac:dyDescent="0.25">
      <c r="A159" s="73"/>
      <c r="B159" s="72"/>
      <c r="C159" s="78"/>
      <c r="D159" s="78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1"/>
      <c r="V159" s="73"/>
      <c r="W159" s="45"/>
      <c r="X159" s="26"/>
    </row>
    <row r="160" spans="1:24" s="82" customFormat="1" ht="12.75" customHeight="1" x14ac:dyDescent="0.25">
      <c r="A160" s="73"/>
      <c r="B160" s="72"/>
      <c r="C160" s="78"/>
      <c r="D160" s="78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1"/>
      <c r="V160" s="73"/>
      <c r="W160" s="45"/>
      <c r="X160" s="26"/>
    </row>
    <row r="161" spans="1:24" s="82" customFormat="1" ht="12.75" customHeight="1" x14ac:dyDescent="0.25">
      <c r="A161" s="73"/>
      <c r="B161" s="72"/>
      <c r="C161" s="78"/>
      <c r="D161" s="78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1"/>
      <c r="V161" s="73"/>
      <c r="W161" s="45"/>
      <c r="X161" s="26"/>
    </row>
    <row r="162" spans="1:24" s="82" customFormat="1" ht="12.75" customHeight="1" x14ac:dyDescent="0.25">
      <c r="A162" s="73"/>
      <c r="B162" s="72"/>
      <c r="C162" s="78"/>
      <c r="D162" s="78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1"/>
      <c r="V162" s="73"/>
      <c r="W162" s="45"/>
      <c r="X162" s="26"/>
    </row>
    <row r="163" spans="1:24" s="82" customFormat="1" ht="12.75" customHeight="1" x14ac:dyDescent="0.25">
      <c r="A163" s="73"/>
      <c r="B163" s="72"/>
      <c r="C163" s="78"/>
      <c r="D163" s="78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1"/>
      <c r="V163" s="73"/>
      <c r="W163" s="45"/>
      <c r="X163" s="26"/>
    </row>
    <row r="164" spans="1:24" s="82" customFormat="1" ht="12.75" customHeight="1" x14ac:dyDescent="0.25">
      <c r="A164" s="73"/>
      <c r="B164" s="72"/>
      <c r="C164" s="78"/>
      <c r="D164" s="78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1"/>
      <c r="V164" s="73"/>
      <c r="W164" s="45"/>
      <c r="X164" s="26"/>
    </row>
    <row r="165" spans="1:24" s="82" customFormat="1" ht="12.75" customHeight="1" x14ac:dyDescent="0.25">
      <c r="A165" s="73"/>
      <c r="B165" s="72"/>
      <c r="C165" s="78"/>
      <c r="D165" s="78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1"/>
      <c r="V165" s="73"/>
      <c r="W165" s="45"/>
      <c r="X165" s="26"/>
    </row>
    <row r="166" spans="1:24" s="82" customFormat="1" ht="12.75" customHeight="1" x14ac:dyDescent="0.25">
      <c r="A166" s="73"/>
      <c r="B166" s="72"/>
      <c r="C166" s="78"/>
      <c r="D166" s="78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1"/>
      <c r="V166" s="73"/>
      <c r="W166" s="45"/>
      <c r="X166" s="26"/>
    </row>
    <row r="167" spans="1:24" s="82" customFormat="1" ht="12.75" customHeight="1" x14ac:dyDescent="0.25">
      <c r="A167" s="73"/>
      <c r="B167" s="72"/>
      <c r="C167" s="78"/>
      <c r="D167" s="78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1"/>
      <c r="V167" s="73"/>
      <c r="W167" s="45"/>
      <c r="X167" s="26"/>
    </row>
    <row r="168" spans="1:24" s="82" customFormat="1" ht="12.75" customHeight="1" x14ac:dyDescent="0.25">
      <c r="A168" s="73"/>
      <c r="B168" s="72"/>
      <c r="C168" s="78"/>
      <c r="D168" s="78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1"/>
      <c r="V168" s="73"/>
      <c r="W168" s="45"/>
      <c r="X168" s="26"/>
    </row>
    <row r="169" spans="1:24" s="82" customFormat="1" ht="12.75" customHeight="1" x14ac:dyDescent="0.25">
      <c r="A169" s="73"/>
      <c r="B169" s="72"/>
      <c r="C169" s="78"/>
      <c r="D169" s="78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1"/>
      <c r="V169" s="73"/>
      <c r="W169" s="45"/>
      <c r="X169" s="26"/>
    </row>
    <row r="170" spans="1:24" s="82" customFormat="1" ht="12.75" customHeight="1" x14ac:dyDescent="0.25">
      <c r="A170" s="73"/>
      <c r="B170" s="72"/>
      <c r="C170" s="78"/>
      <c r="D170" s="78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1"/>
      <c r="V170" s="73"/>
      <c r="W170" s="45"/>
      <c r="X170" s="26"/>
    </row>
    <row r="171" spans="1:24" s="82" customFormat="1" ht="12.75" customHeight="1" x14ac:dyDescent="0.25">
      <c r="A171" s="73"/>
      <c r="B171" s="72"/>
      <c r="C171" s="78"/>
      <c r="D171" s="7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1"/>
      <c r="V171" s="73"/>
      <c r="W171" s="45"/>
      <c r="X171" s="26"/>
    </row>
    <row r="172" spans="1:24" s="82" customFormat="1" ht="12.75" customHeight="1" x14ac:dyDescent="0.25">
      <c r="A172" s="73"/>
      <c r="B172" s="72"/>
      <c r="C172" s="78"/>
      <c r="D172" s="78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1"/>
      <c r="V172" s="73"/>
      <c r="W172" s="45"/>
      <c r="X172" s="26"/>
    </row>
    <row r="173" spans="1:24" s="82" customFormat="1" ht="12.75" customHeight="1" x14ac:dyDescent="0.25">
      <c r="A173" s="73"/>
      <c r="B173" s="72"/>
      <c r="C173" s="78"/>
      <c r="D173" s="78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1"/>
      <c r="V173" s="73"/>
      <c r="W173" s="45"/>
      <c r="X173" s="26"/>
    </row>
    <row r="174" spans="1:24" s="82" customFormat="1" ht="12.75" customHeight="1" x14ac:dyDescent="0.25">
      <c r="A174" s="73"/>
      <c r="B174" s="72"/>
      <c r="C174" s="78"/>
      <c r="D174" s="78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1"/>
      <c r="V174" s="73"/>
      <c r="W174" s="45"/>
      <c r="X174" s="26"/>
    </row>
    <row r="175" spans="1:24" s="82" customFormat="1" ht="12.75" customHeight="1" x14ac:dyDescent="0.25">
      <c r="A175" s="73"/>
      <c r="B175" s="72"/>
      <c r="C175" s="78"/>
      <c r="D175" s="78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1"/>
      <c r="V175" s="73"/>
      <c r="W175" s="45"/>
      <c r="X175" s="26"/>
    </row>
    <row r="176" spans="1:24" s="82" customFormat="1" ht="12.75" customHeight="1" x14ac:dyDescent="0.25">
      <c r="A176" s="73"/>
      <c r="B176" s="72"/>
      <c r="C176" s="78"/>
      <c r="D176" s="78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1"/>
      <c r="V176" s="73"/>
      <c r="W176" s="45"/>
      <c r="X176" s="26"/>
    </row>
    <row r="177" spans="1:24" s="82" customFormat="1" ht="12.75" customHeight="1" x14ac:dyDescent="0.25">
      <c r="A177" s="73"/>
      <c r="B177" s="72"/>
      <c r="C177" s="78"/>
      <c r="D177" s="78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1"/>
      <c r="V177" s="73"/>
      <c r="W177" s="45"/>
      <c r="X177" s="26"/>
    </row>
    <row r="178" spans="1:24" s="82" customFormat="1" ht="12.75" customHeight="1" x14ac:dyDescent="0.25">
      <c r="A178" s="73"/>
      <c r="B178" s="72"/>
      <c r="C178" s="78"/>
      <c r="D178" s="78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1"/>
      <c r="V178" s="73"/>
      <c r="W178" s="45"/>
      <c r="X178" s="26"/>
    </row>
    <row r="179" spans="1:24" s="82" customFormat="1" ht="12.75" customHeight="1" x14ac:dyDescent="0.25">
      <c r="A179" s="73"/>
      <c r="B179" s="72"/>
      <c r="C179" s="78"/>
      <c r="D179" s="78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1"/>
      <c r="V179" s="73"/>
      <c r="W179" s="45"/>
      <c r="X179" s="26"/>
    </row>
    <row r="180" spans="1:24" s="82" customFormat="1" ht="12.75" customHeight="1" x14ac:dyDescent="0.25">
      <c r="A180" s="73"/>
      <c r="B180" s="72"/>
      <c r="C180" s="78"/>
      <c r="D180" s="78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1"/>
      <c r="V180" s="73"/>
      <c r="W180" s="45"/>
      <c r="X180" s="26"/>
    </row>
    <row r="181" spans="1:24" s="82" customFormat="1" ht="12.75" customHeight="1" x14ac:dyDescent="0.25">
      <c r="A181" s="73"/>
      <c r="B181" s="72"/>
      <c r="C181" s="78"/>
      <c r="D181" s="78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1"/>
      <c r="V181" s="73"/>
      <c r="W181" s="45"/>
      <c r="X181" s="26"/>
    </row>
    <row r="182" spans="1:24" s="82" customFormat="1" ht="12.75" customHeight="1" x14ac:dyDescent="0.25">
      <c r="A182" s="73"/>
      <c r="B182" s="72"/>
      <c r="C182" s="78"/>
      <c r="D182" s="78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1"/>
      <c r="V182" s="73"/>
      <c r="W182" s="45"/>
      <c r="X182" s="26"/>
    </row>
    <row r="183" spans="1:24" s="82" customFormat="1" ht="12.75" customHeight="1" x14ac:dyDescent="0.25">
      <c r="A183" s="73"/>
      <c r="B183" s="72"/>
      <c r="C183" s="78"/>
      <c r="D183" s="78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1"/>
      <c r="V183" s="73"/>
      <c r="W183" s="45"/>
      <c r="X183" s="26"/>
    </row>
    <row r="184" spans="1:24" s="82" customFormat="1" ht="12.75" customHeight="1" x14ac:dyDescent="0.25">
      <c r="A184" s="73"/>
      <c r="B184" s="72"/>
      <c r="C184" s="78"/>
      <c r="D184" s="78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1"/>
      <c r="V184" s="73"/>
      <c r="W184" s="45"/>
      <c r="X184" s="26"/>
    </row>
    <row r="185" spans="1:24" s="82" customFormat="1" ht="12.75" customHeight="1" x14ac:dyDescent="0.25">
      <c r="A185" s="73"/>
      <c r="B185" s="72"/>
      <c r="C185" s="78"/>
      <c r="D185" s="78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1"/>
      <c r="V185" s="73"/>
      <c r="W185" s="45"/>
      <c r="X185" s="26"/>
    </row>
    <row r="186" spans="1:24" s="82" customFormat="1" ht="12.75" customHeight="1" x14ac:dyDescent="0.25">
      <c r="A186" s="73"/>
      <c r="B186" s="72"/>
      <c r="C186" s="78"/>
      <c r="D186" s="78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1"/>
      <c r="V186" s="73"/>
      <c r="W186" s="45"/>
      <c r="X186" s="26"/>
    </row>
    <row r="187" spans="1:24" s="82" customFormat="1" ht="12.75" customHeight="1" x14ac:dyDescent="0.25">
      <c r="A187" s="73"/>
      <c r="B187" s="72"/>
      <c r="C187" s="78"/>
      <c r="D187" s="78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1"/>
      <c r="V187" s="73"/>
      <c r="W187" s="45"/>
      <c r="X187" s="26"/>
    </row>
    <row r="188" spans="1:24" s="82" customFormat="1" ht="12.75" customHeight="1" x14ac:dyDescent="0.25">
      <c r="A188" s="73"/>
      <c r="B188" s="72"/>
      <c r="C188" s="78"/>
      <c r="D188" s="78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1"/>
      <c r="V188" s="73"/>
      <c r="W188" s="45"/>
      <c r="X188" s="26"/>
    </row>
    <row r="189" spans="1:24" s="82" customFormat="1" ht="12.75" customHeight="1" x14ac:dyDescent="0.25">
      <c r="A189" s="73"/>
      <c r="B189" s="72"/>
      <c r="C189" s="78"/>
      <c r="D189" s="78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1"/>
      <c r="V189" s="73"/>
      <c r="W189" s="45"/>
      <c r="X189" s="26"/>
    </row>
    <row r="190" spans="1:24" s="82" customFormat="1" ht="12.75" customHeight="1" x14ac:dyDescent="0.25">
      <c r="A190" s="73"/>
      <c r="B190" s="72"/>
      <c r="C190" s="78"/>
      <c r="D190" s="78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1"/>
      <c r="V190" s="73"/>
      <c r="W190" s="45"/>
      <c r="X190" s="26"/>
    </row>
    <row r="191" spans="1:24" s="82" customFormat="1" ht="12.75" customHeight="1" x14ac:dyDescent="0.25">
      <c r="A191" s="73"/>
      <c r="B191" s="72"/>
      <c r="C191" s="78"/>
      <c r="D191" s="78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1"/>
      <c r="V191" s="73"/>
      <c r="W191" s="45"/>
      <c r="X191" s="26"/>
    </row>
    <row r="192" spans="1:24" s="82" customFormat="1" ht="12.75" customHeight="1" x14ac:dyDescent="0.25">
      <c r="A192" s="73"/>
      <c r="B192" s="72"/>
      <c r="C192" s="78"/>
      <c r="D192" s="78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1"/>
      <c r="V192" s="73"/>
      <c r="W192" s="45"/>
      <c r="X192" s="26"/>
    </row>
    <row r="193" spans="1:24" s="82" customFormat="1" ht="12.75" customHeight="1" x14ac:dyDescent="0.25">
      <c r="A193" s="73"/>
      <c r="B193" s="72"/>
      <c r="C193" s="78"/>
      <c r="D193" s="78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1"/>
      <c r="V193" s="73"/>
      <c r="W193" s="45"/>
      <c r="X193" s="26"/>
    </row>
    <row r="194" spans="1:24" s="82" customFormat="1" ht="12.75" customHeight="1" x14ac:dyDescent="0.25">
      <c r="A194" s="73"/>
      <c r="B194" s="72"/>
      <c r="C194" s="78"/>
      <c r="D194" s="78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1"/>
      <c r="V194" s="73"/>
      <c r="W194" s="45"/>
      <c r="X194" s="26"/>
    </row>
    <row r="195" spans="1:24" s="82" customFormat="1" ht="12.75" customHeight="1" x14ac:dyDescent="0.25">
      <c r="A195" s="73"/>
      <c r="B195" s="72"/>
      <c r="C195" s="78"/>
      <c r="D195" s="78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1"/>
      <c r="V195" s="73"/>
      <c r="W195" s="45"/>
      <c r="X195" s="26"/>
    </row>
    <row r="196" spans="1:24" s="82" customFormat="1" ht="12.75" customHeight="1" x14ac:dyDescent="0.25">
      <c r="A196" s="73"/>
      <c r="B196" s="72"/>
      <c r="C196" s="78"/>
      <c r="D196" s="78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1"/>
      <c r="V196" s="73"/>
      <c r="W196" s="45"/>
      <c r="X196" s="26"/>
    </row>
    <row r="197" spans="1:24" s="82" customFormat="1" ht="12.75" customHeight="1" x14ac:dyDescent="0.25">
      <c r="A197" s="73"/>
      <c r="B197" s="72"/>
      <c r="C197" s="78"/>
      <c r="D197" s="78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1"/>
      <c r="V197" s="73"/>
      <c r="W197" s="45"/>
      <c r="X197" s="26"/>
    </row>
    <row r="198" spans="1:24" s="82" customFormat="1" ht="12.75" customHeight="1" x14ac:dyDescent="0.25">
      <c r="A198" s="73"/>
      <c r="B198" s="72"/>
      <c r="C198" s="78"/>
      <c r="D198" s="78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1"/>
      <c r="V198" s="73"/>
      <c r="W198" s="45"/>
      <c r="X198" s="26"/>
    </row>
    <row r="199" spans="1:24" s="82" customFormat="1" ht="12.75" customHeight="1" x14ac:dyDescent="0.25">
      <c r="A199" s="73"/>
      <c r="B199" s="72"/>
      <c r="C199" s="78"/>
      <c r="D199" s="78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1"/>
      <c r="V199" s="73"/>
      <c r="W199" s="45"/>
      <c r="X199" s="26"/>
    </row>
    <row r="200" spans="1:24" s="82" customFormat="1" ht="12.75" customHeight="1" x14ac:dyDescent="0.25">
      <c r="A200" s="73"/>
      <c r="B200" s="72"/>
      <c r="C200" s="78"/>
      <c r="D200" s="78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1"/>
      <c r="V200" s="73"/>
      <c r="W200" s="45"/>
      <c r="X200" s="26"/>
    </row>
    <row r="201" spans="1:24" s="82" customFormat="1" ht="12.75" customHeight="1" x14ac:dyDescent="0.25">
      <c r="A201" s="73"/>
      <c r="B201" s="72"/>
      <c r="C201" s="78"/>
      <c r="D201" s="78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1"/>
      <c r="V201" s="73"/>
      <c r="W201" s="45"/>
      <c r="X201" s="26"/>
    </row>
    <row r="202" spans="1:24" s="82" customFormat="1" ht="12.75" customHeight="1" x14ac:dyDescent="0.25">
      <c r="A202" s="73"/>
      <c r="B202" s="72"/>
      <c r="C202" s="78"/>
      <c r="D202" s="78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1"/>
      <c r="V202" s="73"/>
      <c r="W202" s="45"/>
      <c r="X202" s="26"/>
    </row>
    <row r="203" spans="1:24" s="82" customFormat="1" ht="12.75" customHeight="1" x14ac:dyDescent="0.25">
      <c r="A203" s="73"/>
      <c r="B203" s="72"/>
      <c r="C203" s="78"/>
      <c r="D203" s="78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1"/>
      <c r="V203" s="73"/>
      <c r="W203" s="45"/>
      <c r="X203" s="26"/>
    </row>
    <row r="204" spans="1:24" s="82" customFormat="1" ht="12.75" customHeight="1" x14ac:dyDescent="0.25">
      <c r="A204" s="73"/>
      <c r="B204" s="72"/>
      <c r="C204" s="78"/>
      <c r="D204" s="78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1"/>
      <c r="V204" s="73"/>
      <c r="W204" s="45"/>
      <c r="X204" s="26"/>
    </row>
    <row r="205" spans="1:24" s="82" customFormat="1" ht="12.75" customHeight="1" x14ac:dyDescent="0.25">
      <c r="A205" s="73"/>
      <c r="B205" s="72"/>
      <c r="C205" s="78"/>
      <c r="D205" s="78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1"/>
      <c r="V205" s="73"/>
      <c r="W205" s="45"/>
      <c r="X205" s="26"/>
    </row>
    <row r="206" spans="1:24" s="82" customFormat="1" ht="12.75" customHeight="1" x14ac:dyDescent="0.25">
      <c r="A206" s="73"/>
      <c r="B206" s="72"/>
      <c r="C206" s="78"/>
      <c r="D206" s="78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1"/>
      <c r="V206" s="73"/>
      <c r="W206" s="45"/>
      <c r="X206" s="26"/>
    </row>
    <row r="207" spans="1:24" s="82" customFormat="1" ht="12.75" customHeight="1" x14ac:dyDescent="0.25">
      <c r="A207" s="73"/>
      <c r="B207" s="72"/>
      <c r="C207" s="78"/>
      <c r="D207" s="78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1"/>
      <c r="V207" s="73"/>
      <c r="W207" s="45"/>
      <c r="X207" s="26"/>
    </row>
    <row r="208" spans="1:24" s="82" customFormat="1" ht="12.75" customHeight="1" x14ac:dyDescent="0.25">
      <c r="A208" s="73"/>
      <c r="B208" s="72"/>
      <c r="C208" s="78"/>
      <c r="D208" s="78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1"/>
      <c r="V208" s="73"/>
      <c r="W208" s="45"/>
      <c r="X208" s="26"/>
    </row>
    <row r="209" spans="1:24" s="82" customFormat="1" ht="12.75" customHeight="1" x14ac:dyDescent="0.25">
      <c r="A209" s="73"/>
      <c r="B209" s="72"/>
      <c r="C209" s="78"/>
      <c r="D209" s="78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1"/>
      <c r="V209" s="73"/>
      <c r="W209" s="45"/>
      <c r="X209" s="26"/>
    </row>
    <row r="210" spans="1:24" s="82" customFormat="1" ht="12.75" customHeight="1" x14ac:dyDescent="0.25">
      <c r="A210" s="73"/>
      <c r="B210" s="72"/>
      <c r="C210" s="78"/>
      <c r="D210" s="78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1"/>
      <c r="V210" s="73"/>
      <c r="W210" s="45"/>
      <c r="X210" s="26"/>
    </row>
    <row r="211" spans="1:24" s="82" customFormat="1" ht="12.75" customHeight="1" x14ac:dyDescent="0.25">
      <c r="A211" s="73"/>
      <c r="B211" s="72"/>
      <c r="C211" s="78"/>
      <c r="D211" s="78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1"/>
      <c r="V211" s="73"/>
      <c r="W211" s="45"/>
      <c r="X211" s="26"/>
    </row>
    <row r="212" spans="1:24" s="82" customFormat="1" ht="12.75" customHeight="1" x14ac:dyDescent="0.25">
      <c r="A212" s="73"/>
      <c r="B212" s="72"/>
      <c r="C212" s="78"/>
      <c r="D212" s="78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1"/>
      <c r="V212" s="73"/>
      <c r="W212" s="45"/>
      <c r="X212" s="26"/>
    </row>
    <row r="213" spans="1:24" s="82" customFormat="1" ht="12.75" customHeight="1" x14ac:dyDescent="0.25">
      <c r="A213" s="73"/>
      <c r="B213" s="72"/>
      <c r="C213" s="78"/>
      <c r="D213" s="78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1"/>
      <c r="V213" s="73"/>
      <c r="W213" s="45"/>
      <c r="X213" s="26"/>
    </row>
    <row r="214" spans="1:24" s="82" customFormat="1" ht="12.75" customHeight="1" x14ac:dyDescent="0.25">
      <c r="A214" s="73"/>
      <c r="B214" s="72"/>
      <c r="C214" s="78"/>
      <c r="D214" s="78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1"/>
      <c r="V214" s="73"/>
      <c r="W214" s="45"/>
      <c r="X214" s="26"/>
    </row>
    <row r="215" spans="1:24" s="82" customFormat="1" ht="12.75" customHeight="1" x14ac:dyDescent="0.25">
      <c r="A215" s="73"/>
      <c r="B215" s="72"/>
      <c r="C215" s="78"/>
      <c r="D215" s="78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1"/>
      <c r="V215" s="73"/>
      <c r="W215" s="45"/>
      <c r="X215" s="26"/>
    </row>
    <row r="216" spans="1:24" s="82" customFormat="1" ht="12.75" customHeight="1" x14ac:dyDescent="0.25">
      <c r="A216" s="73"/>
      <c r="B216" s="72"/>
      <c r="C216" s="78"/>
      <c r="D216" s="78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1"/>
      <c r="V216" s="73"/>
      <c r="W216" s="45"/>
      <c r="X216" s="26"/>
    </row>
    <row r="217" spans="1:24" s="82" customFormat="1" ht="12.75" customHeight="1" x14ac:dyDescent="0.25">
      <c r="A217" s="73"/>
      <c r="B217" s="72"/>
      <c r="C217" s="78"/>
      <c r="D217" s="78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1"/>
      <c r="V217" s="73"/>
      <c r="W217" s="45"/>
      <c r="X217" s="26"/>
    </row>
    <row r="218" spans="1:24" s="82" customFormat="1" ht="12.75" customHeight="1" x14ac:dyDescent="0.25">
      <c r="A218" s="73"/>
      <c r="B218" s="72"/>
      <c r="C218" s="78"/>
      <c r="D218" s="78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1"/>
      <c r="V218" s="73"/>
      <c r="W218" s="45"/>
      <c r="X218" s="26"/>
    </row>
    <row r="219" spans="1:24" s="82" customFormat="1" ht="12.75" customHeight="1" x14ac:dyDescent="0.25">
      <c r="A219" s="73"/>
      <c r="B219" s="72"/>
      <c r="C219" s="78"/>
      <c r="D219" s="78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1"/>
      <c r="V219" s="73"/>
      <c r="W219" s="45"/>
      <c r="X219" s="26"/>
    </row>
    <row r="220" spans="1:24" s="82" customFormat="1" ht="12.75" customHeight="1" x14ac:dyDescent="0.25">
      <c r="A220" s="73"/>
      <c r="B220" s="72"/>
      <c r="C220" s="78"/>
      <c r="D220" s="78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1"/>
      <c r="V220" s="73"/>
      <c r="W220" s="45"/>
      <c r="X220" s="26"/>
    </row>
    <row r="221" spans="1:24" s="82" customFormat="1" ht="12.75" customHeight="1" x14ac:dyDescent="0.25">
      <c r="A221" s="73"/>
      <c r="B221" s="72"/>
      <c r="C221" s="78"/>
      <c r="D221" s="78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1"/>
      <c r="V221" s="73"/>
      <c r="W221" s="45"/>
      <c r="X221" s="26"/>
    </row>
    <row r="222" spans="1:24" s="82" customFormat="1" ht="12.75" customHeight="1" x14ac:dyDescent="0.25">
      <c r="A222" s="73"/>
      <c r="B222" s="72"/>
      <c r="C222" s="78"/>
      <c r="D222" s="7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1"/>
      <c r="V222" s="73"/>
      <c r="W222" s="45"/>
      <c r="X222" s="26"/>
    </row>
    <row r="223" spans="1:24" s="82" customFormat="1" ht="12.75" customHeight="1" x14ac:dyDescent="0.25">
      <c r="A223" s="73"/>
      <c r="B223" s="72"/>
      <c r="C223" s="78"/>
      <c r="D223" s="78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1"/>
      <c r="V223" s="73"/>
      <c r="W223" s="45"/>
      <c r="X223" s="26"/>
    </row>
    <row r="224" spans="1:24" s="82" customFormat="1" ht="12.75" customHeight="1" x14ac:dyDescent="0.25">
      <c r="A224" s="73"/>
      <c r="B224" s="72"/>
      <c r="C224" s="78"/>
      <c r="D224" s="78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1"/>
      <c r="V224" s="73"/>
      <c r="W224" s="45"/>
      <c r="X224" s="26"/>
    </row>
    <row r="225" spans="1:24" s="82" customFormat="1" ht="12.75" customHeight="1" x14ac:dyDescent="0.25">
      <c r="A225" s="73"/>
      <c r="B225" s="72"/>
      <c r="C225" s="78"/>
      <c r="D225" s="78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1"/>
      <c r="V225" s="73"/>
      <c r="W225" s="45"/>
      <c r="X225" s="26"/>
    </row>
    <row r="226" spans="1:24" s="82" customFormat="1" ht="12.75" customHeight="1" x14ac:dyDescent="0.25">
      <c r="A226" s="73"/>
      <c r="B226" s="72"/>
      <c r="C226" s="78"/>
      <c r="D226" s="78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1"/>
      <c r="V226" s="73"/>
      <c r="W226" s="45"/>
      <c r="X226" s="26"/>
    </row>
    <row r="227" spans="1:24" s="82" customFormat="1" ht="12.75" customHeight="1" x14ac:dyDescent="0.25">
      <c r="A227" s="73"/>
      <c r="B227" s="72"/>
      <c r="C227" s="78"/>
      <c r="D227" s="78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1"/>
      <c r="V227" s="73"/>
      <c r="W227" s="45"/>
      <c r="X227" s="26"/>
    </row>
    <row r="228" spans="1:24" s="82" customFormat="1" ht="12.75" customHeight="1" x14ac:dyDescent="0.25">
      <c r="A228" s="73"/>
      <c r="B228" s="72"/>
      <c r="C228" s="78"/>
      <c r="D228" s="78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1"/>
      <c r="V228" s="73"/>
      <c r="W228" s="45"/>
      <c r="X228" s="26"/>
    </row>
    <row r="229" spans="1:24" s="82" customFormat="1" ht="12.75" customHeight="1" x14ac:dyDescent="0.25">
      <c r="A229" s="73"/>
      <c r="B229" s="72"/>
      <c r="C229" s="78"/>
      <c r="D229" s="78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1"/>
      <c r="V229" s="73"/>
      <c r="W229" s="45"/>
      <c r="X229" s="26"/>
    </row>
    <row r="230" spans="1:24" s="82" customFormat="1" ht="12.75" customHeight="1" x14ac:dyDescent="0.25">
      <c r="A230" s="73"/>
      <c r="B230" s="72"/>
      <c r="C230" s="78"/>
      <c r="D230" s="78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1"/>
      <c r="V230" s="73"/>
      <c r="W230" s="45"/>
      <c r="X230" s="26"/>
    </row>
    <row r="231" spans="1:24" s="82" customFormat="1" ht="12.75" customHeight="1" x14ac:dyDescent="0.25">
      <c r="A231" s="73"/>
      <c r="B231" s="72"/>
      <c r="C231" s="78"/>
      <c r="D231" s="78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1"/>
      <c r="V231" s="73"/>
      <c r="W231" s="45"/>
      <c r="X231" s="26"/>
    </row>
    <row r="232" spans="1:24" s="82" customFormat="1" ht="12.75" customHeight="1" x14ac:dyDescent="0.25">
      <c r="A232" s="73"/>
      <c r="B232" s="72"/>
      <c r="C232" s="78"/>
      <c r="D232" s="78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1"/>
      <c r="V232" s="73"/>
      <c r="W232" s="45"/>
      <c r="X232" s="26"/>
    </row>
    <row r="233" spans="1:24" s="82" customFormat="1" ht="12.75" customHeight="1" x14ac:dyDescent="0.25">
      <c r="A233" s="73"/>
      <c r="B233" s="72"/>
      <c r="C233" s="78"/>
      <c r="D233" s="78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1"/>
      <c r="V233" s="73"/>
      <c r="W233" s="45"/>
      <c r="X233" s="26"/>
    </row>
    <row r="234" spans="1:24" s="82" customFormat="1" ht="12.75" customHeight="1" x14ac:dyDescent="0.25">
      <c r="A234" s="73"/>
      <c r="B234" s="72"/>
      <c r="C234" s="78"/>
      <c r="D234" s="78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1"/>
      <c r="V234" s="73"/>
      <c r="W234" s="45"/>
      <c r="X234" s="26"/>
    </row>
    <row r="235" spans="1:24" s="82" customFormat="1" ht="12.75" customHeight="1" x14ac:dyDescent="0.25">
      <c r="A235" s="73"/>
      <c r="B235" s="72"/>
      <c r="C235" s="78"/>
      <c r="D235" s="78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1"/>
      <c r="V235" s="73"/>
      <c r="W235" s="45"/>
      <c r="X235" s="26"/>
    </row>
    <row r="236" spans="1:24" s="82" customFormat="1" ht="12.75" customHeight="1" x14ac:dyDescent="0.25">
      <c r="A236" s="73"/>
      <c r="B236" s="72"/>
      <c r="C236" s="78"/>
      <c r="D236" s="78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1"/>
      <c r="V236" s="73"/>
      <c r="W236" s="45"/>
      <c r="X236" s="26"/>
    </row>
    <row r="237" spans="1:24" s="82" customFormat="1" ht="12.75" customHeight="1" x14ac:dyDescent="0.25">
      <c r="A237" s="73"/>
      <c r="B237" s="72"/>
      <c r="C237" s="78"/>
      <c r="D237" s="78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1"/>
      <c r="V237" s="73"/>
      <c r="W237" s="45"/>
      <c r="X237" s="26"/>
    </row>
    <row r="238" spans="1:24" s="82" customFormat="1" ht="12.75" customHeight="1" x14ac:dyDescent="0.25">
      <c r="A238" s="73"/>
      <c r="B238" s="72"/>
      <c r="C238" s="78"/>
      <c r="D238" s="78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1"/>
      <c r="V238" s="73"/>
      <c r="W238" s="45"/>
      <c r="X238" s="26"/>
    </row>
    <row r="239" spans="1:24" s="82" customFormat="1" ht="12.75" customHeight="1" x14ac:dyDescent="0.25">
      <c r="A239" s="73"/>
      <c r="B239" s="72"/>
      <c r="C239" s="78"/>
      <c r="D239" s="78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1"/>
      <c r="V239" s="73"/>
      <c r="W239" s="45"/>
      <c r="X239" s="26"/>
    </row>
    <row r="240" spans="1:24" s="82" customFormat="1" ht="12.75" customHeight="1" x14ac:dyDescent="0.25">
      <c r="A240" s="73"/>
      <c r="B240" s="72"/>
      <c r="C240" s="78"/>
      <c r="D240" s="78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1"/>
      <c r="V240" s="73"/>
      <c r="W240" s="45"/>
      <c r="X240" s="26"/>
    </row>
    <row r="241" spans="1:24" s="82" customFormat="1" ht="12.75" customHeight="1" x14ac:dyDescent="0.25">
      <c r="A241" s="73"/>
      <c r="B241" s="72"/>
      <c r="C241" s="78"/>
      <c r="D241" s="78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1"/>
      <c r="V241" s="73"/>
      <c r="W241" s="45"/>
      <c r="X241" s="26"/>
    </row>
    <row r="242" spans="1:24" s="82" customFormat="1" ht="12.75" customHeight="1" x14ac:dyDescent="0.25">
      <c r="A242" s="73"/>
      <c r="B242" s="72"/>
      <c r="C242" s="78"/>
      <c r="D242" s="78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1"/>
      <c r="V242" s="73"/>
      <c r="W242" s="45"/>
      <c r="X242" s="26"/>
    </row>
    <row r="243" spans="1:24" s="82" customFormat="1" ht="12.75" customHeight="1" x14ac:dyDescent="0.25">
      <c r="A243" s="73"/>
      <c r="B243" s="72"/>
      <c r="C243" s="78"/>
      <c r="D243" s="78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1"/>
      <c r="V243" s="73"/>
      <c r="W243" s="45"/>
      <c r="X243" s="26"/>
    </row>
    <row r="244" spans="1:24" s="82" customFormat="1" ht="12.75" customHeight="1" x14ac:dyDescent="0.25">
      <c r="A244" s="73"/>
      <c r="B244" s="72"/>
      <c r="C244" s="78"/>
      <c r="D244" s="78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1"/>
      <c r="V244" s="73"/>
      <c r="W244" s="45"/>
      <c r="X244" s="26"/>
    </row>
    <row r="245" spans="1:24" s="82" customFormat="1" ht="12.75" customHeight="1" x14ac:dyDescent="0.25">
      <c r="A245" s="73"/>
      <c r="B245" s="72"/>
      <c r="C245" s="78"/>
      <c r="D245" s="78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1"/>
      <c r="V245" s="73"/>
      <c r="W245" s="45"/>
      <c r="X245" s="26"/>
    </row>
    <row r="246" spans="1:24" s="82" customFormat="1" ht="12.75" customHeight="1" x14ac:dyDescent="0.25">
      <c r="A246" s="73"/>
      <c r="B246" s="72"/>
      <c r="C246" s="78"/>
      <c r="D246" s="78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1"/>
      <c r="V246" s="73"/>
      <c r="W246" s="45"/>
      <c r="X246" s="26"/>
    </row>
    <row r="247" spans="1:24" s="82" customFormat="1" ht="12.75" customHeight="1" x14ac:dyDescent="0.25">
      <c r="A247" s="73"/>
      <c r="B247" s="72"/>
      <c r="C247" s="78"/>
      <c r="D247" s="78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1"/>
      <c r="V247" s="73"/>
      <c r="W247" s="45"/>
      <c r="X247" s="26"/>
    </row>
    <row r="248" spans="1:24" s="82" customFormat="1" ht="12.75" customHeight="1" x14ac:dyDescent="0.25">
      <c r="A248" s="73"/>
      <c r="B248" s="72"/>
      <c r="C248" s="78"/>
      <c r="D248" s="78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1"/>
      <c r="V248" s="73"/>
      <c r="W248" s="45"/>
      <c r="X248" s="26"/>
    </row>
    <row r="249" spans="1:24" s="82" customFormat="1" ht="12.75" customHeight="1" x14ac:dyDescent="0.25">
      <c r="A249" s="73"/>
      <c r="B249" s="72"/>
      <c r="C249" s="78"/>
      <c r="D249" s="78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1"/>
      <c r="V249" s="73"/>
      <c r="W249" s="45"/>
      <c r="X249" s="26"/>
    </row>
    <row r="250" spans="1:24" s="82" customFormat="1" ht="12.75" customHeight="1" x14ac:dyDescent="0.25">
      <c r="A250" s="73"/>
      <c r="B250" s="72"/>
      <c r="C250" s="78"/>
      <c r="D250" s="78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1"/>
      <c r="V250" s="73"/>
      <c r="W250" s="45"/>
      <c r="X250" s="26"/>
    </row>
    <row r="251" spans="1:24" s="82" customFormat="1" ht="12.75" customHeight="1" x14ac:dyDescent="0.25">
      <c r="A251" s="73"/>
      <c r="B251" s="72"/>
      <c r="C251" s="78"/>
      <c r="D251" s="78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1"/>
      <c r="V251" s="73"/>
      <c r="W251" s="45"/>
      <c r="X251" s="26"/>
    </row>
    <row r="252" spans="1:24" s="82" customFormat="1" ht="12.75" customHeight="1" x14ac:dyDescent="0.25">
      <c r="A252" s="73"/>
      <c r="B252" s="72"/>
      <c r="C252" s="78"/>
      <c r="D252" s="78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1"/>
      <c r="V252" s="73"/>
      <c r="W252" s="45"/>
      <c r="X252" s="26"/>
    </row>
    <row r="253" spans="1:24" s="82" customFormat="1" ht="12.75" customHeight="1" x14ac:dyDescent="0.25">
      <c r="A253" s="73"/>
      <c r="B253" s="72"/>
      <c r="C253" s="78"/>
      <c r="D253" s="78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1"/>
      <c r="V253" s="73"/>
      <c r="W253" s="45"/>
      <c r="X253" s="26"/>
    </row>
    <row r="254" spans="1:24" s="82" customFormat="1" ht="12.75" customHeight="1" x14ac:dyDescent="0.25">
      <c r="A254" s="73"/>
      <c r="B254" s="72"/>
      <c r="C254" s="78"/>
      <c r="D254" s="78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1"/>
      <c r="V254" s="73"/>
      <c r="W254" s="45"/>
      <c r="X254" s="26"/>
    </row>
    <row r="255" spans="1:24" s="82" customFormat="1" ht="12.75" customHeight="1" x14ac:dyDescent="0.25">
      <c r="A255" s="73"/>
      <c r="B255" s="72"/>
      <c r="C255" s="78"/>
      <c r="D255" s="78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1"/>
      <c r="V255" s="73"/>
      <c r="W255" s="45"/>
      <c r="X255" s="26"/>
    </row>
    <row r="256" spans="1:24" s="82" customFormat="1" ht="12.75" customHeight="1" x14ac:dyDescent="0.25">
      <c r="A256" s="73"/>
      <c r="B256" s="72"/>
      <c r="C256" s="78"/>
      <c r="D256" s="78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1"/>
      <c r="V256" s="73"/>
      <c r="W256" s="45"/>
      <c r="X256" s="26"/>
    </row>
    <row r="257" spans="1:24" s="82" customFormat="1" ht="12.75" customHeight="1" x14ac:dyDescent="0.25">
      <c r="A257" s="73"/>
      <c r="B257" s="72"/>
      <c r="C257" s="78"/>
      <c r="D257" s="78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1"/>
      <c r="V257" s="73"/>
      <c r="W257" s="45"/>
      <c r="X257" s="26"/>
    </row>
    <row r="258" spans="1:24" s="82" customFormat="1" ht="12.75" customHeight="1" x14ac:dyDescent="0.25">
      <c r="A258" s="73"/>
      <c r="B258" s="72"/>
      <c r="C258" s="78"/>
      <c r="D258" s="78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1"/>
      <c r="V258" s="73"/>
      <c r="W258" s="45"/>
      <c r="X258" s="26"/>
    </row>
    <row r="259" spans="1:24" s="82" customFormat="1" ht="12.75" customHeight="1" x14ac:dyDescent="0.25">
      <c r="A259" s="73"/>
      <c r="B259" s="72"/>
      <c r="C259" s="78"/>
      <c r="D259" s="78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1"/>
      <c r="V259" s="73"/>
      <c r="W259" s="45"/>
      <c r="X259" s="26"/>
    </row>
    <row r="260" spans="1:24" s="82" customFormat="1" ht="12.75" customHeight="1" x14ac:dyDescent="0.25">
      <c r="A260" s="73"/>
      <c r="B260" s="72"/>
      <c r="C260" s="78"/>
      <c r="D260" s="78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1"/>
      <c r="V260" s="73"/>
      <c r="W260" s="45"/>
      <c r="X260" s="26"/>
    </row>
    <row r="261" spans="1:24" s="82" customFormat="1" ht="12.75" customHeight="1" x14ac:dyDescent="0.25">
      <c r="A261" s="73"/>
      <c r="B261" s="72"/>
      <c r="C261" s="78"/>
      <c r="D261" s="78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1"/>
      <c r="V261" s="73"/>
      <c r="W261" s="45"/>
      <c r="X261" s="26"/>
    </row>
    <row r="262" spans="1:24" s="82" customFormat="1" ht="12.75" customHeight="1" x14ac:dyDescent="0.25">
      <c r="A262" s="73"/>
      <c r="B262" s="72"/>
      <c r="C262" s="78"/>
      <c r="D262" s="78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1"/>
      <c r="V262" s="73"/>
      <c r="W262" s="45"/>
      <c r="X262" s="26"/>
    </row>
    <row r="263" spans="1:24" s="82" customFormat="1" ht="12.75" customHeight="1" x14ac:dyDescent="0.25">
      <c r="A263" s="73"/>
      <c r="B263" s="72"/>
      <c r="C263" s="78"/>
      <c r="D263" s="78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1"/>
      <c r="V263" s="73"/>
      <c r="W263" s="45"/>
      <c r="X263" s="26"/>
    </row>
    <row r="264" spans="1:24" s="82" customFormat="1" ht="12.75" customHeight="1" x14ac:dyDescent="0.25">
      <c r="A264" s="73"/>
      <c r="B264" s="72"/>
      <c r="C264" s="78"/>
      <c r="D264" s="78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1"/>
      <c r="V264" s="73"/>
      <c r="W264" s="45"/>
      <c r="X264" s="26"/>
    </row>
    <row r="265" spans="1:24" s="82" customFormat="1" ht="12.75" customHeight="1" x14ac:dyDescent="0.25">
      <c r="A265" s="73"/>
      <c r="B265" s="72"/>
      <c r="C265" s="78"/>
      <c r="D265" s="78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1"/>
      <c r="V265" s="73"/>
      <c r="W265" s="45"/>
      <c r="X265" s="26"/>
    </row>
    <row r="266" spans="1:24" s="82" customFormat="1" ht="12.75" customHeight="1" x14ac:dyDescent="0.25">
      <c r="A266" s="73"/>
      <c r="B266" s="72"/>
      <c r="C266" s="78"/>
      <c r="D266" s="78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1"/>
      <c r="V266" s="73"/>
      <c r="W266" s="45"/>
      <c r="X266" s="26"/>
    </row>
    <row r="267" spans="1:24" s="82" customFormat="1" ht="12.75" customHeight="1" x14ac:dyDescent="0.25">
      <c r="A267" s="73"/>
      <c r="B267" s="72"/>
      <c r="C267" s="78"/>
      <c r="D267" s="78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1"/>
      <c r="V267" s="73"/>
      <c r="W267" s="45"/>
      <c r="X267" s="26"/>
    </row>
    <row r="268" spans="1:24" s="82" customFormat="1" ht="12.75" customHeight="1" x14ac:dyDescent="0.25">
      <c r="A268" s="73"/>
      <c r="B268" s="72"/>
      <c r="C268" s="78"/>
      <c r="D268" s="78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1"/>
      <c r="V268" s="73"/>
      <c r="W268" s="45"/>
      <c r="X268" s="26"/>
    </row>
    <row r="269" spans="1:24" s="82" customFormat="1" ht="12.75" customHeight="1" x14ac:dyDescent="0.25">
      <c r="A269" s="73"/>
      <c r="B269" s="72"/>
      <c r="C269" s="78"/>
      <c r="D269" s="78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1"/>
      <c r="V269" s="73"/>
      <c r="W269" s="45"/>
      <c r="X269" s="26"/>
    </row>
    <row r="270" spans="1:24" s="82" customFormat="1" ht="12.75" customHeight="1" x14ac:dyDescent="0.25">
      <c r="A270" s="73"/>
      <c r="B270" s="72"/>
      <c r="C270" s="78"/>
      <c r="D270" s="78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1"/>
      <c r="V270" s="73"/>
      <c r="W270" s="45"/>
      <c r="X270" s="26"/>
    </row>
    <row r="271" spans="1:24" s="82" customFormat="1" ht="12.75" customHeight="1" x14ac:dyDescent="0.25">
      <c r="A271" s="73"/>
      <c r="B271" s="72"/>
      <c r="C271" s="78"/>
      <c r="D271" s="78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1"/>
      <c r="V271" s="73"/>
      <c r="W271" s="45"/>
      <c r="X271" s="26"/>
    </row>
    <row r="272" spans="1:24" s="82" customFormat="1" ht="12.75" customHeight="1" x14ac:dyDescent="0.25">
      <c r="A272" s="73"/>
      <c r="B272" s="72"/>
      <c r="C272" s="78"/>
      <c r="D272" s="78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1"/>
      <c r="V272" s="73"/>
      <c r="W272" s="45"/>
      <c r="X272" s="26"/>
    </row>
    <row r="273" spans="1:24" s="82" customFormat="1" ht="12.75" customHeight="1" x14ac:dyDescent="0.25">
      <c r="A273" s="73"/>
      <c r="B273" s="72"/>
      <c r="C273" s="78"/>
      <c r="D273" s="78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1"/>
      <c r="V273" s="73"/>
      <c r="W273" s="45"/>
      <c r="X273" s="26"/>
    </row>
    <row r="274" spans="1:24" s="82" customFormat="1" ht="12.75" customHeight="1" x14ac:dyDescent="0.25">
      <c r="A274" s="73"/>
      <c r="B274" s="72"/>
      <c r="C274" s="78"/>
      <c r="D274" s="78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1"/>
      <c r="V274" s="73"/>
      <c r="W274" s="45"/>
      <c r="X274" s="26"/>
    </row>
    <row r="275" spans="1:24" s="82" customFormat="1" ht="12.75" customHeight="1" x14ac:dyDescent="0.25">
      <c r="A275" s="73"/>
      <c r="B275" s="72"/>
      <c r="C275" s="78"/>
      <c r="D275" s="78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1"/>
      <c r="V275" s="73"/>
      <c r="W275" s="45"/>
      <c r="X275" s="26"/>
    </row>
    <row r="276" spans="1:24" s="82" customFormat="1" ht="12.75" customHeight="1" x14ac:dyDescent="0.25">
      <c r="A276" s="73"/>
      <c r="B276" s="72"/>
      <c r="C276" s="78"/>
      <c r="D276" s="78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1"/>
      <c r="V276" s="73"/>
      <c r="W276" s="45"/>
      <c r="X276" s="26"/>
    </row>
    <row r="277" spans="1:24" s="82" customFormat="1" ht="12.75" customHeight="1" x14ac:dyDescent="0.25">
      <c r="A277" s="73"/>
      <c r="B277" s="72"/>
      <c r="C277" s="78"/>
      <c r="D277" s="78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1"/>
      <c r="V277" s="73"/>
      <c r="W277" s="45"/>
      <c r="X277" s="26"/>
    </row>
    <row r="278" spans="1:24" s="82" customFormat="1" ht="12.75" customHeight="1" x14ac:dyDescent="0.25">
      <c r="A278" s="73"/>
      <c r="B278" s="72"/>
      <c r="C278" s="78"/>
      <c r="D278" s="78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1"/>
      <c r="V278" s="73"/>
      <c r="W278" s="45"/>
      <c r="X278" s="26"/>
    </row>
    <row r="279" spans="1:24" s="82" customFormat="1" ht="12.75" customHeight="1" x14ac:dyDescent="0.25">
      <c r="A279" s="73"/>
      <c r="B279" s="72"/>
      <c r="C279" s="78"/>
      <c r="D279" s="78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1"/>
      <c r="V279" s="73"/>
      <c r="W279" s="45"/>
      <c r="X279" s="26"/>
    </row>
    <row r="280" spans="1:24" s="82" customFormat="1" ht="12.75" customHeight="1" x14ac:dyDescent="0.25">
      <c r="A280" s="73"/>
      <c r="B280" s="72"/>
      <c r="C280" s="78"/>
      <c r="D280" s="78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1"/>
      <c r="V280" s="73"/>
      <c r="W280" s="45"/>
      <c r="X280" s="26"/>
    </row>
    <row r="281" spans="1:24" s="82" customFormat="1" ht="12.75" customHeight="1" x14ac:dyDescent="0.25">
      <c r="A281" s="73"/>
      <c r="B281" s="72"/>
      <c r="C281" s="78"/>
      <c r="D281" s="78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1"/>
      <c r="V281" s="73"/>
      <c r="W281" s="45"/>
      <c r="X281" s="26"/>
    </row>
    <row r="282" spans="1:24" s="82" customFormat="1" ht="12.75" customHeight="1" x14ac:dyDescent="0.25">
      <c r="A282" s="73"/>
      <c r="B282" s="72"/>
      <c r="C282" s="78"/>
      <c r="D282" s="78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1"/>
      <c r="V282" s="73"/>
      <c r="W282" s="45"/>
      <c r="X282" s="26"/>
    </row>
    <row r="283" spans="1:24" s="82" customFormat="1" ht="12.75" customHeight="1" x14ac:dyDescent="0.25">
      <c r="A283" s="73"/>
      <c r="B283" s="72"/>
      <c r="C283" s="78"/>
      <c r="D283" s="78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1"/>
      <c r="V283" s="73"/>
      <c r="W283" s="45"/>
      <c r="X283" s="26"/>
    </row>
    <row r="284" spans="1:24" s="82" customFormat="1" ht="12.75" customHeight="1" x14ac:dyDescent="0.25">
      <c r="A284" s="73"/>
      <c r="B284" s="72"/>
      <c r="C284" s="78"/>
      <c r="D284" s="78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1"/>
      <c r="V284" s="73"/>
      <c r="W284" s="45"/>
      <c r="X284" s="26"/>
    </row>
    <row r="285" spans="1:24" s="82" customFormat="1" ht="12.75" customHeight="1" x14ac:dyDescent="0.25">
      <c r="A285" s="73"/>
      <c r="B285" s="72"/>
      <c r="C285" s="78"/>
      <c r="D285" s="78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1"/>
      <c r="V285" s="73"/>
      <c r="W285" s="45"/>
      <c r="X285" s="26"/>
    </row>
    <row r="286" spans="1:24" s="82" customFormat="1" ht="12.75" customHeight="1" x14ac:dyDescent="0.25">
      <c r="A286" s="73"/>
      <c r="B286" s="72"/>
      <c r="C286" s="78"/>
      <c r="D286" s="78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1"/>
      <c r="V286" s="73"/>
      <c r="W286" s="45"/>
      <c r="X286" s="26"/>
    </row>
    <row r="287" spans="1:24" s="82" customFormat="1" ht="12.75" customHeight="1" x14ac:dyDescent="0.25">
      <c r="A287" s="73"/>
      <c r="B287" s="72"/>
      <c r="C287" s="78"/>
      <c r="D287" s="78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1"/>
      <c r="V287" s="73"/>
      <c r="W287" s="45"/>
      <c r="X287" s="26"/>
    </row>
    <row r="288" spans="1:24" s="82" customFormat="1" ht="12.75" customHeight="1" x14ac:dyDescent="0.25">
      <c r="A288" s="73"/>
      <c r="B288" s="72"/>
      <c r="C288" s="78"/>
      <c r="D288" s="78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1"/>
      <c r="V288" s="73"/>
      <c r="W288" s="45"/>
      <c r="X288" s="26"/>
    </row>
    <row r="289" spans="1:24" s="82" customFormat="1" ht="12.75" customHeight="1" x14ac:dyDescent="0.25">
      <c r="A289" s="73"/>
      <c r="B289" s="72"/>
      <c r="C289" s="78"/>
      <c r="D289" s="78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1"/>
      <c r="V289" s="73"/>
      <c r="W289" s="45"/>
      <c r="X289" s="26"/>
    </row>
    <row r="290" spans="1:24" s="82" customFormat="1" ht="12.75" customHeight="1" x14ac:dyDescent="0.25">
      <c r="A290" s="73"/>
      <c r="B290" s="72"/>
      <c r="C290" s="78"/>
      <c r="D290" s="78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1"/>
      <c r="V290" s="73"/>
      <c r="W290" s="45"/>
      <c r="X290" s="26"/>
    </row>
    <row r="291" spans="1:24" s="82" customFormat="1" ht="12.75" customHeight="1" x14ac:dyDescent="0.25">
      <c r="A291" s="73"/>
      <c r="B291" s="72"/>
      <c r="C291" s="78"/>
      <c r="D291" s="78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1"/>
      <c r="V291" s="73"/>
      <c r="W291" s="45"/>
      <c r="X291" s="26"/>
    </row>
    <row r="292" spans="1:24" s="82" customFormat="1" ht="12.75" customHeight="1" x14ac:dyDescent="0.25">
      <c r="A292" s="73"/>
      <c r="B292" s="72"/>
      <c r="C292" s="78"/>
      <c r="D292" s="78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1"/>
      <c r="V292" s="73"/>
      <c r="W292" s="45"/>
      <c r="X292" s="26"/>
    </row>
    <row r="293" spans="1:24" s="82" customFormat="1" ht="12.75" customHeight="1" x14ac:dyDescent="0.25">
      <c r="A293" s="73"/>
      <c r="B293" s="72"/>
      <c r="C293" s="78"/>
      <c r="D293" s="78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1"/>
      <c r="V293" s="73"/>
      <c r="W293" s="45"/>
      <c r="X293" s="26"/>
    </row>
    <row r="294" spans="1:24" s="82" customFormat="1" ht="12.75" customHeight="1" x14ac:dyDescent="0.25">
      <c r="A294" s="73"/>
      <c r="B294" s="72"/>
      <c r="C294" s="78"/>
      <c r="D294" s="78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1"/>
      <c r="V294" s="73"/>
      <c r="W294" s="45"/>
      <c r="X294" s="26"/>
    </row>
    <row r="295" spans="1:24" s="82" customFormat="1" ht="12.75" customHeight="1" x14ac:dyDescent="0.25">
      <c r="A295" s="73"/>
      <c r="B295" s="72"/>
      <c r="C295" s="78"/>
      <c r="D295" s="78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1"/>
      <c r="V295" s="73"/>
      <c r="W295" s="45"/>
      <c r="X295" s="26"/>
    </row>
    <row r="296" spans="1:24" s="82" customFormat="1" ht="12.75" customHeight="1" x14ac:dyDescent="0.25">
      <c r="A296" s="73"/>
      <c r="B296" s="72"/>
      <c r="C296" s="78"/>
      <c r="D296" s="78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1"/>
      <c r="V296" s="73"/>
      <c r="W296" s="45"/>
      <c r="X296" s="26"/>
    </row>
    <row r="297" spans="1:24" s="82" customFormat="1" ht="12.75" customHeight="1" x14ac:dyDescent="0.25">
      <c r="A297" s="73"/>
      <c r="B297" s="72"/>
      <c r="C297" s="78"/>
      <c r="D297" s="78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1"/>
      <c r="V297" s="73"/>
      <c r="W297" s="45"/>
      <c r="X297" s="26"/>
    </row>
    <row r="298" spans="1:24" s="82" customFormat="1" ht="12.75" customHeight="1" x14ac:dyDescent="0.25">
      <c r="A298" s="73"/>
      <c r="B298" s="72"/>
      <c r="C298" s="78"/>
      <c r="D298" s="78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1"/>
      <c r="V298" s="73"/>
      <c r="W298" s="45"/>
      <c r="X298" s="26"/>
    </row>
    <row r="299" spans="1:24" s="82" customFormat="1" ht="12.75" customHeight="1" x14ac:dyDescent="0.25">
      <c r="A299" s="73"/>
      <c r="B299" s="72"/>
      <c r="C299" s="78"/>
      <c r="D299" s="78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1"/>
      <c r="V299" s="73"/>
      <c r="W299" s="45"/>
      <c r="X299" s="26"/>
    </row>
    <row r="300" spans="1:24" s="82" customFormat="1" ht="12.75" customHeight="1" x14ac:dyDescent="0.25">
      <c r="A300" s="73"/>
      <c r="B300" s="72"/>
      <c r="C300" s="78"/>
      <c r="D300" s="78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1"/>
      <c r="V300" s="73"/>
      <c r="W300" s="45"/>
      <c r="X300" s="26"/>
    </row>
    <row r="301" spans="1:24" s="82" customFormat="1" ht="12.75" customHeight="1" x14ac:dyDescent="0.25">
      <c r="A301" s="73"/>
      <c r="B301" s="72"/>
      <c r="C301" s="78"/>
      <c r="D301" s="78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1"/>
      <c r="V301" s="73"/>
      <c r="W301" s="45"/>
      <c r="X301" s="26"/>
    </row>
    <row r="302" spans="1:24" s="82" customFormat="1" ht="12.75" customHeight="1" x14ac:dyDescent="0.25">
      <c r="A302" s="73"/>
      <c r="B302" s="72"/>
      <c r="C302" s="78"/>
      <c r="D302" s="78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1"/>
      <c r="V302" s="73"/>
      <c r="W302" s="45"/>
      <c r="X302" s="26"/>
    </row>
    <row r="303" spans="1:24" s="82" customFormat="1" ht="12.75" customHeight="1" x14ac:dyDescent="0.25">
      <c r="A303" s="73"/>
      <c r="B303" s="72"/>
      <c r="C303" s="78"/>
      <c r="D303" s="78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1"/>
      <c r="V303" s="73"/>
      <c r="W303" s="45"/>
      <c r="X303" s="26"/>
    </row>
    <row r="304" spans="1:24" s="82" customFormat="1" ht="12.75" customHeight="1" x14ac:dyDescent="0.25">
      <c r="A304" s="73"/>
      <c r="B304" s="72"/>
      <c r="C304" s="78"/>
      <c r="D304" s="78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1"/>
      <c r="V304" s="73"/>
      <c r="W304" s="45"/>
      <c r="X304" s="26"/>
    </row>
    <row r="305" spans="1:24" s="82" customFormat="1" ht="12.75" customHeight="1" x14ac:dyDescent="0.25">
      <c r="A305" s="73"/>
      <c r="B305" s="72"/>
      <c r="C305" s="78"/>
      <c r="D305" s="78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1"/>
      <c r="V305" s="73"/>
      <c r="W305" s="45"/>
      <c r="X305" s="26"/>
    </row>
    <row r="306" spans="1:24" s="82" customFormat="1" ht="12.75" customHeight="1" x14ac:dyDescent="0.25">
      <c r="A306" s="73"/>
      <c r="B306" s="72"/>
      <c r="C306" s="78"/>
      <c r="D306" s="78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1"/>
      <c r="V306" s="73"/>
      <c r="W306" s="45"/>
      <c r="X306" s="26"/>
    </row>
    <row r="307" spans="1:24" s="82" customFormat="1" ht="12.75" customHeight="1" x14ac:dyDescent="0.25">
      <c r="A307" s="73"/>
      <c r="B307" s="72"/>
      <c r="C307" s="78"/>
      <c r="D307" s="78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1"/>
      <c r="V307" s="73"/>
      <c r="W307" s="45"/>
      <c r="X307" s="26"/>
    </row>
    <row r="308" spans="1:24" s="82" customFormat="1" ht="12.75" customHeight="1" x14ac:dyDescent="0.25">
      <c r="A308" s="73"/>
      <c r="B308" s="72"/>
      <c r="C308" s="78"/>
      <c r="D308" s="78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1"/>
      <c r="V308" s="73"/>
      <c r="W308" s="45"/>
      <c r="X308" s="26"/>
    </row>
    <row r="309" spans="1:24" s="82" customFormat="1" ht="12.75" customHeight="1" x14ac:dyDescent="0.25">
      <c r="A309" s="73"/>
      <c r="B309" s="72"/>
      <c r="C309" s="78"/>
      <c r="D309" s="78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1"/>
      <c r="V309" s="73"/>
      <c r="W309" s="45"/>
      <c r="X309" s="26"/>
    </row>
    <row r="310" spans="1:24" s="82" customFormat="1" ht="12.75" customHeight="1" x14ac:dyDescent="0.25">
      <c r="A310" s="73"/>
      <c r="B310" s="72"/>
      <c r="C310" s="78"/>
      <c r="D310" s="78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1"/>
      <c r="V310" s="73"/>
      <c r="W310" s="45"/>
      <c r="X310" s="26"/>
    </row>
    <row r="311" spans="1:24" s="82" customFormat="1" ht="12.75" customHeight="1" x14ac:dyDescent="0.25">
      <c r="A311" s="73"/>
      <c r="B311" s="72"/>
      <c r="C311" s="78"/>
      <c r="D311" s="78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1"/>
      <c r="V311" s="73"/>
      <c r="W311" s="45"/>
      <c r="X311" s="26"/>
    </row>
    <row r="312" spans="1:24" s="82" customFormat="1" ht="12.75" customHeight="1" x14ac:dyDescent="0.25">
      <c r="A312" s="73"/>
      <c r="B312" s="72"/>
      <c r="C312" s="78"/>
      <c r="D312" s="78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1"/>
      <c r="V312" s="73"/>
      <c r="W312" s="45"/>
      <c r="X312" s="26"/>
    </row>
    <row r="313" spans="1:24" s="82" customFormat="1" ht="12.75" customHeight="1" x14ac:dyDescent="0.25">
      <c r="A313" s="73"/>
      <c r="B313" s="72"/>
      <c r="C313" s="78"/>
      <c r="D313" s="78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1"/>
      <c r="V313" s="73"/>
      <c r="W313" s="45"/>
      <c r="X313" s="26"/>
    </row>
    <row r="314" spans="1:24" s="82" customFormat="1" ht="12.75" customHeight="1" x14ac:dyDescent="0.25">
      <c r="A314" s="73"/>
      <c r="B314" s="72"/>
      <c r="C314" s="78"/>
      <c r="D314" s="78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1"/>
      <c r="V314" s="73"/>
      <c r="W314" s="45"/>
      <c r="X314" s="26"/>
    </row>
    <row r="315" spans="1:24" s="82" customFormat="1" ht="12.75" customHeight="1" x14ac:dyDescent="0.25">
      <c r="A315" s="73"/>
      <c r="B315" s="72"/>
      <c r="C315" s="78"/>
      <c r="D315" s="78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1"/>
      <c r="V315" s="73"/>
      <c r="W315" s="45"/>
      <c r="X315" s="26"/>
    </row>
    <row r="316" spans="1:24" s="82" customFormat="1" ht="12.75" customHeight="1" x14ac:dyDescent="0.25">
      <c r="A316" s="73"/>
      <c r="B316" s="72"/>
      <c r="C316" s="78"/>
      <c r="D316" s="78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1"/>
      <c r="V316" s="73"/>
      <c r="W316" s="45"/>
      <c r="X316" s="26"/>
    </row>
    <row r="317" spans="1:24" s="82" customFormat="1" ht="12.75" customHeight="1" x14ac:dyDescent="0.25">
      <c r="A317" s="73"/>
      <c r="B317" s="72"/>
      <c r="C317" s="78"/>
      <c r="D317" s="78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1"/>
      <c r="V317" s="73"/>
      <c r="W317" s="45"/>
      <c r="X317" s="26"/>
    </row>
    <row r="318" spans="1:24" s="82" customFormat="1" ht="12.75" customHeight="1" x14ac:dyDescent="0.25">
      <c r="A318" s="73"/>
      <c r="B318" s="72"/>
      <c r="C318" s="78"/>
      <c r="D318" s="78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1"/>
      <c r="V318" s="73"/>
      <c r="W318" s="45"/>
      <c r="X318" s="26"/>
    </row>
    <row r="319" spans="1:24" s="82" customFormat="1" ht="12.75" customHeight="1" x14ac:dyDescent="0.25">
      <c r="A319" s="73"/>
      <c r="B319" s="72"/>
      <c r="C319" s="78"/>
      <c r="D319" s="78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1"/>
      <c r="V319" s="73"/>
      <c r="W319" s="45"/>
      <c r="X319" s="26"/>
    </row>
    <row r="320" spans="1:24" s="82" customFormat="1" ht="12.75" customHeight="1" x14ac:dyDescent="0.25">
      <c r="A320" s="73"/>
      <c r="B320" s="72"/>
      <c r="C320" s="78"/>
      <c r="D320" s="78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1"/>
      <c r="V320" s="73"/>
      <c r="W320" s="45"/>
      <c r="X320" s="26"/>
    </row>
    <row r="321" spans="1:24" s="82" customFormat="1" ht="12.75" customHeight="1" x14ac:dyDescent="0.25">
      <c r="A321" s="73"/>
      <c r="B321" s="72"/>
      <c r="C321" s="78"/>
      <c r="D321" s="78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1"/>
      <c r="V321" s="73"/>
      <c r="W321" s="45"/>
      <c r="X321" s="26"/>
    </row>
    <row r="322" spans="1:24" s="82" customFormat="1" ht="12.75" customHeight="1" x14ac:dyDescent="0.25">
      <c r="A322" s="73"/>
      <c r="B322" s="72"/>
      <c r="C322" s="78"/>
      <c r="D322" s="78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1"/>
      <c r="V322" s="73"/>
      <c r="W322" s="45"/>
      <c r="X322" s="26"/>
    </row>
    <row r="323" spans="1:24" s="82" customFormat="1" ht="12.75" customHeight="1" x14ac:dyDescent="0.25">
      <c r="A323" s="73"/>
      <c r="B323" s="72"/>
      <c r="C323" s="78"/>
      <c r="D323" s="78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1"/>
      <c r="V323" s="73"/>
      <c r="W323" s="45"/>
      <c r="X323" s="26"/>
    </row>
    <row r="324" spans="1:24" s="82" customFormat="1" ht="12.75" customHeight="1" x14ac:dyDescent="0.25">
      <c r="A324" s="73"/>
      <c r="B324" s="72"/>
      <c r="C324" s="78"/>
      <c r="D324" s="78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1"/>
      <c r="V324" s="73"/>
      <c r="W324" s="45"/>
      <c r="X324" s="26"/>
    </row>
    <row r="325" spans="1:24" s="82" customFormat="1" ht="12.75" customHeight="1" x14ac:dyDescent="0.25">
      <c r="A325" s="73"/>
      <c r="B325" s="72"/>
      <c r="C325" s="78"/>
      <c r="D325" s="78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1"/>
      <c r="V325" s="73"/>
      <c r="W325" s="45"/>
      <c r="X325" s="26"/>
    </row>
    <row r="326" spans="1:24" s="82" customFormat="1" ht="12.75" customHeight="1" x14ac:dyDescent="0.25">
      <c r="A326" s="73"/>
      <c r="B326" s="72"/>
      <c r="C326" s="78"/>
      <c r="D326" s="78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1"/>
      <c r="V326" s="73"/>
      <c r="W326" s="45"/>
      <c r="X326" s="26"/>
    </row>
    <row r="327" spans="1:24" s="82" customFormat="1" ht="12.75" customHeight="1" x14ac:dyDescent="0.25">
      <c r="A327" s="73"/>
      <c r="B327" s="72"/>
      <c r="C327" s="78"/>
      <c r="D327" s="78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1"/>
      <c r="V327" s="73"/>
      <c r="W327" s="45"/>
      <c r="X327" s="26"/>
    </row>
    <row r="328" spans="1:24" s="82" customFormat="1" ht="12.75" customHeight="1" x14ac:dyDescent="0.25">
      <c r="A328" s="73"/>
      <c r="B328" s="72"/>
      <c r="C328" s="78"/>
      <c r="D328" s="78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1"/>
      <c r="V328" s="73"/>
      <c r="W328" s="45"/>
      <c r="X328" s="26"/>
    </row>
    <row r="329" spans="1:24" s="82" customFormat="1" ht="12.75" customHeight="1" x14ac:dyDescent="0.25">
      <c r="A329" s="73"/>
      <c r="B329" s="72"/>
      <c r="C329" s="78"/>
      <c r="D329" s="78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1"/>
      <c r="V329" s="73"/>
      <c r="W329" s="45"/>
      <c r="X329" s="26"/>
    </row>
    <row r="330" spans="1:24" s="82" customFormat="1" ht="12.75" customHeight="1" x14ac:dyDescent="0.25">
      <c r="A330" s="73"/>
      <c r="B330" s="72"/>
      <c r="C330" s="78"/>
      <c r="D330" s="78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1"/>
      <c r="V330" s="73"/>
      <c r="W330" s="45"/>
      <c r="X330" s="26"/>
    </row>
    <row r="331" spans="1:24" s="82" customFormat="1" ht="12.75" customHeight="1" x14ac:dyDescent="0.25">
      <c r="A331" s="73"/>
      <c r="B331" s="72"/>
      <c r="C331" s="78"/>
      <c r="D331" s="78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1"/>
      <c r="V331" s="73"/>
      <c r="W331" s="45"/>
      <c r="X331" s="26"/>
    </row>
    <row r="332" spans="1:24" s="82" customFormat="1" ht="12.75" customHeight="1" x14ac:dyDescent="0.25">
      <c r="A332" s="73"/>
      <c r="B332" s="72"/>
      <c r="C332" s="78"/>
      <c r="D332" s="78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1"/>
      <c r="V332" s="73"/>
      <c r="W332" s="45"/>
      <c r="X332" s="26"/>
    </row>
    <row r="333" spans="1:24" s="82" customFormat="1" ht="12.75" customHeight="1" x14ac:dyDescent="0.25">
      <c r="A333" s="73"/>
      <c r="B333" s="72"/>
      <c r="C333" s="78"/>
      <c r="D333" s="78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1"/>
      <c r="V333" s="73"/>
      <c r="W333" s="45"/>
      <c r="X333" s="26"/>
    </row>
    <row r="334" spans="1:24" s="82" customFormat="1" ht="12.75" customHeight="1" x14ac:dyDescent="0.25">
      <c r="A334" s="73"/>
      <c r="B334" s="72"/>
      <c r="C334" s="78"/>
      <c r="D334" s="78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1"/>
      <c r="V334" s="73"/>
      <c r="W334" s="45"/>
      <c r="X334" s="26"/>
    </row>
    <row r="335" spans="1:24" s="82" customFormat="1" ht="12.75" customHeight="1" x14ac:dyDescent="0.25">
      <c r="A335" s="73"/>
      <c r="B335" s="78"/>
      <c r="C335" s="78"/>
      <c r="D335" s="78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1"/>
      <c r="V335" s="73"/>
      <c r="W335" s="45"/>
      <c r="X335" s="26"/>
    </row>
    <row r="336" spans="1:24" s="82" customFormat="1" ht="12.75" customHeight="1" x14ac:dyDescent="0.25">
      <c r="A336" s="73"/>
      <c r="B336" s="78"/>
      <c r="C336" s="78"/>
      <c r="D336" s="78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1"/>
      <c r="V336" s="73"/>
      <c r="W336" s="45"/>
      <c r="X336" s="26"/>
    </row>
    <row r="337" spans="1:24" s="82" customFormat="1" ht="12.75" customHeight="1" x14ac:dyDescent="0.25">
      <c r="A337" s="73"/>
      <c r="B337" s="78"/>
      <c r="C337" s="78"/>
      <c r="D337" s="78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1"/>
      <c r="V337" s="73"/>
      <c r="W337" s="45"/>
      <c r="X337" s="26"/>
    </row>
    <row r="338" spans="1:24" s="82" customFormat="1" ht="12.75" customHeight="1" x14ac:dyDescent="0.25">
      <c r="A338" s="73"/>
      <c r="B338" s="78"/>
      <c r="C338" s="78"/>
      <c r="D338" s="78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1"/>
      <c r="V338" s="73"/>
      <c r="W338" s="45"/>
      <c r="X338" s="26"/>
    </row>
    <row r="339" spans="1:24" s="82" customFormat="1" ht="12.75" customHeight="1" x14ac:dyDescent="0.25">
      <c r="A339" s="73"/>
      <c r="B339" s="78"/>
      <c r="C339" s="78"/>
      <c r="D339" s="78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1"/>
      <c r="V339" s="73"/>
      <c r="W339" s="45"/>
      <c r="X339" s="26"/>
    </row>
    <row r="340" spans="1:24" s="82" customFormat="1" ht="12.75" customHeight="1" x14ac:dyDescent="0.25">
      <c r="A340" s="73"/>
      <c r="B340" s="78"/>
      <c r="C340" s="78"/>
      <c r="D340" s="78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1"/>
      <c r="V340" s="73"/>
      <c r="W340" s="45"/>
      <c r="X340" s="26"/>
    </row>
    <row r="341" spans="1:24" s="82" customFormat="1" ht="12.75" customHeight="1" x14ac:dyDescent="0.25">
      <c r="A341" s="73"/>
      <c r="B341" s="78"/>
      <c r="C341" s="78"/>
      <c r="D341" s="78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1"/>
      <c r="V341" s="73"/>
      <c r="W341" s="45"/>
      <c r="X341" s="26"/>
    </row>
    <row r="342" spans="1:24" s="82" customFormat="1" ht="12.75" customHeight="1" x14ac:dyDescent="0.25">
      <c r="A342" s="73"/>
      <c r="B342" s="78"/>
      <c r="C342" s="78"/>
      <c r="D342" s="78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1"/>
      <c r="V342" s="73"/>
      <c r="W342" s="45"/>
      <c r="X342" s="26"/>
    </row>
    <row r="343" spans="1:24" s="82" customFormat="1" ht="12.75" customHeight="1" x14ac:dyDescent="0.25">
      <c r="A343" s="73"/>
      <c r="B343" s="78"/>
      <c r="C343" s="78"/>
      <c r="D343" s="78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1"/>
      <c r="V343" s="73"/>
      <c r="W343" s="45"/>
      <c r="X343" s="26"/>
    </row>
    <row r="344" spans="1:24" s="82" customFormat="1" ht="12.75" customHeight="1" x14ac:dyDescent="0.25">
      <c r="A344" s="73"/>
      <c r="B344" s="78"/>
      <c r="C344" s="78"/>
      <c r="D344" s="78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1"/>
      <c r="V344" s="73"/>
      <c r="W344" s="45"/>
      <c r="X344" s="26"/>
    </row>
    <row r="345" spans="1:24" s="82" customFormat="1" ht="12.75" customHeight="1" x14ac:dyDescent="0.25">
      <c r="A345" s="73"/>
      <c r="B345" s="78"/>
      <c r="C345" s="78"/>
      <c r="D345" s="78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1"/>
      <c r="V345" s="73"/>
      <c r="W345" s="45"/>
      <c r="X345" s="26"/>
    </row>
    <row r="346" spans="1:24" s="82" customFormat="1" ht="12.75" customHeight="1" x14ac:dyDescent="0.25">
      <c r="A346" s="73"/>
      <c r="B346" s="78"/>
      <c r="C346" s="78"/>
      <c r="D346" s="78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1"/>
      <c r="V346" s="73"/>
      <c r="W346" s="45"/>
      <c r="X346" s="26"/>
    </row>
    <row r="347" spans="1:24" s="82" customFormat="1" ht="12.75" customHeight="1" x14ac:dyDescent="0.25">
      <c r="A347" s="73"/>
      <c r="B347" s="78"/>
      <c r="C347" s="78"/>
      <c r="D347" s="78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1"/>
      <c r="V347" s="73"/>
      <c r="W347" s="45"/>
      <c r="X347" s="26"/>
    </row>
    <row r="348" spans="1:24" s="82" customFormat="1" ht="12.75" customHeight="1" x14ac:dyDescent="0.25">
      <c r="A348" s="73"/>
      <c r="B348" s="78"/>
      <c r="C348" s="78"/>
      <c r="D348" s="78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1"/>
      <c r="V348" s="73"/>
      <c r="W348" s="45"/>
      <c r="X348" s="26"/>
    </row>
    <row r="349" spans="1:24" s="82" customFormat="1" ht="12.75" customHeight="1" x14ac:dyDescent="0.25">
      <c r="A349" s="73"/>
      <c r="B349" s="78"/>
      <c r="C349" s="78"/>
      <c r="D349" s="78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1"/>
      <c r="V349" s="73"/>
      <c r="W349" s="45"/>
      <c r="X349" s="26"/>
    </row>
    <row r="350" spans="1:24" s="82" customFormat="1" ht="12.75" customHeight="1" x14ac:dyDescent="0.25">
      <c r="A350" s="73"/>
      <c r="B350" s="78"/>
      <c r="C350" s="78"/>
      <c r="D350" s="78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1"/>
      <c r="V350" s="73"/>
      <c r="W350" s="45"/>
      <c r="X350" s="26"/>
    </row>
    <row r="351" spans="1:24" s="82" customFormat="1" ht="12.75" customHeight="1" x14ac:dyDescent="0.25">
      <c r="A351" s="73"/>
      <c r="B351" s="78"/>
      <c r="C351" s="78"/>
      <c r="D351" s="78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1"/>
      <c r="V351" s="73"/>
      <c r="W351" s="45"/>
      <c r="X351" s="26"/>
    </row>
    <row r="352" spans="1:24" s="82" customFormat="1" ht="12.75" customHeight="1" x14ac:dyDescent="0.25">
      <c r="A352" s="73"/>
      <c r="B352" s="78"/>
      <c r="C352" s="78"/>
      <c r="D352" s="78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1"/>
      <c r="V352" s="73"/>
      <c r="W352" s="45"/>
      <c r="X352" s="26"/>
    </row>
    <row r="353" spans="1:24" s="82" customFormat="1" ht="12.75" customHeight="1" x14ac:dyDescent="0.25">
      <c r="A353" s="73"/>
      <c r="B353" s="78"/>
      <c r="C353" s="78"/>
      <c r="D353" s="78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1"/>
      <c r="V353" s="73"/>
      <c r="W353" s="45"/>
      <c r="X353" s="26"/>
    </row>
    <row r="354" spans="1:24" s="82" customFormat="1" ht="12.75" customHeight="1" x14ac:dyDescent="0.25">
      <c r="A354" s="73"/>
      <c r="B354" s="78"/>
      <c r="C354" s="78"/>
      <c r="D354" s="78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1"/>
      <c r="V354" s="73"/>
      <c r="W354" s="45"/>
      <c r="X354" s="26"/>
    </row>
    <row r="355" spans="1:24" s="82" customFormat="1" ht="12.75" customHeight="1" x14ac:dyDescent="0.25">
      <c r="A355" s="73"/>
      <c r="B355" s="78"/>
      <c r="C355" s="78"/>
      <c r="D355" s="78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1"/>
      <c r="V355" s="73"/>
      <c r="W355" s="45"/>
      <c r="X355" s="26"/>
    </row>
    <row r="356" spans="1:24" s="82" customFormat="1" ht="12.75" customHeight="1" x14ac:dyDescent="0.25">
      <c r="A356" s="73"/>
      <c r="B356" s="78"/>
      <c r="C356" s="78"/>
      <c r="D356" s="78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1"/>
      <c r="V356" s="73"/>
      <c r="W356" s="45"/>
      <c r="X356" s="26"/>
    </row>
    <row r="357" spans="1:24" s="82" customFormat="1" ht="12.75" customHeight="1" x14ac:dyDescent="0.25">
      <c r="A357" s="73"/>
      <c r="B357" s="78"/>
      <c r="C357" s="78"/>
      <c r="D357" s="78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1"/>
      <c r="V357" s="73"/>
      <c r="W357" s="45"/>
      <c r="X357" s="26"/>
    </row>
    <row r="358" spans="1:24" s="82" customFormat="1" ht="12.75" customHeight="1" x14ac:dyDescent="0.25">
      <c r="A358" s="73"/>
      <c r="B358" s="78"/>
      <c r="C358" s="78"/>
      <c r="D358" s="78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1"/>
      <c r="V358" s="73"/>
      <c r="W358" s="45"/>
      <c r="X358" s="26"/>
    </row>
    <row r="359" spans="1:24" s="82" customFormat="1" ht="12.75" customHeight="1" x14ac:dyDescent="0.25">
      <c r="A359" s="73"/>
      <c r="B359" s="78"/>
      <c r="C359" s="78"/>
      <c r="D359" s="78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1"/>
      <c r="V359" s="73"/>
      <c r="W359" s="45"/>
      <c r="X359" s="26"/>
    </row>
    <row r="360" spans="1:24" s="82" customFormat="1" ht="12.75" customHeight="1" x14ac:dyDescent="0.25">
      <c r="A360" s="73"/>
      <c r="B360" s="78"/>
      <c r="C360" s="78"/>
      <c r="D360" s="78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1"/>
      <c r="V360" s="73"/>
      <c r="W360" s="45"/>
      <c r="X360" s="26"/>
    </row>
    <row r="361" spans="1:24" s="82" customFormat="1" ht="12.75" customHeight="1" x14ac:dyDescent="0.25">
      <c r="A361" s="73"/>
      <c r="B361" s="78"/>
      <c r="C361" s="78"/>
      <c r="D361" s="78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1"/>
      <c r="V361" s="73"/>
      <c r="W361" s="45"/>
      <c r="X361" s="26"/>
    </row>
    <row r="362" spans="1:24" s="82" customFormat="1" ht="12.75" customHeight="1" x14ac:dyDescent="0.25">
      <c r="A362" s="73"/>
      <c r="B362" s="78"/>
      <c r="C362" s="78"/>
      <c r="D362" s="78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1"/>
      <c r="V362" s="73"/>
      <c r="W362" s="45"/>
      <c r="X362" s="26"/>
    </row>
    <row r="363" spans="1:24" s="82" customFormat="1" ht="12.75" customHeight="1" x14ac:dyDescent="0.25">
      <c r="A363" s="73"/>
      <c r="B363" s="78"/>
      <c r="C363" s="78"/>
      <c r="D363" s="78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1"/>
      <c r="V363" s="73"/>
      <c r="W363" s="45"/>
      <c r="X363" s="26"/>
    </row>
    <row r="364" spans="1:24" s="82" customFormat="1" ht="12.75" customHeight="1" x14ac:dyDescent="0.25">
      <c r="A364" s="73"/>
      <c r="B364" s="78"/>
      <c r="C364" s="78"/>
      <c r="D364" s="78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1"/>
      <c r="V364" s="73"/>
      <c r="W364" s="45"/>
      <c r="X364" s="26"/>
    </row>
    <row r="365" spans="1:24" s="82" customFormat="1" ht="12.75" customHeight="1" x14ac:dyDescent="0.25">
      <c r="A365" s="73"/>
      <c r="B365" s="78"/>
      <c r="C365" s="78"/>
      <c r="D365" s="78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1"/>
      <c r="V365" s="73"/>
      <c r="W365" s="45"/>
      <c r="X365" s="26"/>
    </row>
    <row r="366" spans="1:24" s="82" customFormat="1" ht="12.75" customHeight="1" x14ac:dyDescent="0.25">
      <c r="A366" s="73"/>
      <c r="B366" s="78"/>
      <c r="C366" s="78"/>
      <c r="D366" s="78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1"/>
      <c r="V366" s="73"/>
      <c r="W366" s="45"/>
      <c r="X366" s="26"/>
    </row>
    <row r="367" spans="1:24" s="82" customFormat="1" ht="12.75" customHeight="1" x14ac:dyDescent="0.25">
      <c r="A367" s="73"/>
      <c r="B367" s="78"/>
      <c r="C367" s="78"/>
      <c r="D367" s="78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1"/>
      <c r="V367" s="73"/>
      <c r="W367" s="45"/>
      <c r="X367" s="26"/>
    </row>
    <row r="368" spans="1:24" s="82" customFormat="1" ht="12.75" customHeight="1" x14ac:dyDescent="0.25">
      <c r="A368" s="73"/>
      <c r="B368" s="78"/>
      <c r="C368" s="78"/>
      <c r="D368" s="78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1"/>
      <c r="V368" s="73"/>
      <c r="W368" s="45"/>
      <c r="X368" s="26"/>
    </row>
    <row r="369" spans="1:24" s="82" customFormat="1" ht="12.75" customHeight="1" x14ac:dyDescent="0.25">
      <c r="A369" s="73"/>
      <c r="B369" s="78"/>
      <c r="C369" s="78"/>
      <c r="D369" s="78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1"/>
      <c r="V369" s="73"/>
      <c r="W369" s="45"/>
      <c r="X369" s="26"/>
    </row>
    <row r="370" spans="1:24" s="82" customFormat="1" ht="12.75" customHeight="1" x14ac:dyDescent="0.25">
      <c r="A370" s="73"/>
      <c r="B370" s="78"/>
      <c r="C370" s="78"/>
      <c r="D370" s="78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1"/>
      <c r="V370" s="73"/>
      <c r="W370" s="45"/>
      <c r="X370" s="26"/>
    </row>
    <row r="371" spans="1:24" s="82" customFormat="1" ht="12.75" customHeight="1" x14ac:dyDescent="0.25">
      <c r="A371" s="73"/>
      <c r="B371" s="78"/>
      <c r="C371" s="78"/>
      <c r="D371" s="78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1"/>
      <c r="V371" s="73"/>
      <c r="W371" s="45"/>
      <c r="X371" s="26"/>
    </row>
    <row r="372" spans="1:24" s="82" customFormat="1" ht="12.75" customHeight="1" x14ac:dyDescent="0.25">
      <c r="A372" s="73"/>
      <c r="B372" s="78"/>
      <c r="C372" s="78"/>
      <c r="D372" s="78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1"/>
      <c r="V372" s="73"/>
      <c r="W372" s="45"/>
      <c r="X372" s="26"/>
    </row>
    <row r="373" spans="1:24" s="82" customFormat="1" ht="12.75" customHeight="1" x14ac:dyDescent="0.25">
      <c r="A373" s="73"/>
      <c r="B373" s="78"/>
      <c r="C373" s="78"/>
      <c r="D373" s="78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1"/>
      <c r="V373" s="73"/>
      <c r="W373" s="45"/>
      <c r="X373" s="26"/>
    </row>
    <row r="374" spans="1:24" s="82" customFormat="1" ht="12.75" customHeight="1" x14ac:dyDescent="0.25">
      <c r="A374" s="73"/>
      <c r="B374" s="78"/>
      <c r="C374" s="78"/>
      <c r="D374" s="78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1"/>
      <c r="V374" s="73"/>
      <c r="W374" s="45"/>
      <c r="X374" s="26"/>
    </row>
    <row r="375" spans="1:24" s="82" customFormat="1" ht="12.75" customHeight="1" x14ac:dyDescent="0.25">
      <c r="A375" s="73"/>
      <c r="B375" s="78"/>
      <c r="C375" s="78"/>
      <c r="D375" s="78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1"/>
      <c r="V375" s="73"/>
      <c r="W375" s="45"/>
      <c r="X375" s="26"/>
    </row>
    <row r="376" spans="1:24" s="82" customFormat="1" ht="12.75" customHeight="1" x14ac:dyDescent="0.25">
      <c r="A376" s="73"/>
      <c r="B376" s="78"/>
      <c r="C376" s="78"/>
      <c r="D376" s="78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1"/>
      <c r="V376" s="73"/>
      <c r="W376" s="45"/>
      <c r="X376" s="26"/>
    </row>
    <row r="377" spans="1:24" s="82" customFormat="1" ht="12.75" customHeight="1" x14ac:dyDescent="0.25">
      <c r="A377" s="73"/>
      <c r="B377" s="78"/>
      <c r="C377" s="78"/>
      <c r="D377" s="78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1"/>
      <c r="V377" s="73"/>
      <c r="W377" s="45"/>
      <c r="X377" s="26"/>
    </row>
    <row r="378" spans="1:24" s="82" customFormat="1" ht="12.75" customHeight="1" x14ac:dyDescent="0.25">
      <c r="A378" s="73"/>
      <c r="B378" s="78"/>
      <c r="C378" s="78"/>
      <c r="D378" s="78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1"/>
      <c r="V378" s="73"/>
      <c r="W378" s="45"/>
      <c r="X378" s="26"/>
    </row>
    <row r="379" spans="1:24" s="82" customFormat="1" ht="12.75" customHeight="1" x14ac:dyDescent="0.25">
      <c r="A379" s="73"/>
      <c r="B379" s="78"/>
      <c r="C379" s="78"/>
      <c r="D379" s="78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1"/>
      <c r="V379" s="73"/>
      <c r="W379" s="45"/>
      <c r="X379" s="26"/>
    </row>
    <row r="380" spans="1:24" s="82" customFormat="1" ht="12.75" customHeight="1" x14ac:dyDescent="0.25">
      <c r="A380" s="73"/>
      <c r="B380" s="78"/>
      <c r="C380" s="78"/>
      <c r="D380" s="78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1"/>
      <c r="V380" s="73"/>
      <c r="W380" s="45"/>
      <c r="X380" s="26"/>
    </row>
    <row r="381" spans="1:24" s="82" customFormat="1" ht="12.75" customHeight="1" x14ac:dyDescent="0.25">
      <c r="A381" s="73"/>
      <c r="B381" s="78"/>
      <c r="C381" s="78"/>
      <c r="D381" s="78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1"/>
      <c r="V381" s="73"/>
      <c r="W381" s="45"/>
      <c r="X381" s="26"/>
    </row>
    <row r="382" spans="1:24" s="82" customFormat="1" ht="12.75" customHeight="1" x14ac:dyDescent="0.25">
      <c r="A382" s="73"/>
      <c r="B382" s="78"/>
      <c r="C382" s="78"/>
      <c r="D382" s="78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1"/>
      <c r="V382" s="73"/>
      <c r="W382" s="45"/>
      <c r="X382" s="26"/>
    </row>
    <row r="383" spans="1:24" s="82" customFormat="1" ht="12.75" customHeight="1" x14ac:dyDescent="0.25">
      <c r="A383" s="73"/>
      <c r="B383" s="78"/>
      <c r="C383" s="78"/>
      <c r="D383" s="78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1"/>
      <c r="V383" s="73"/>
      <c r="W383" s="45"/>
      <c r="X383" s="26"/>
    </row>
    <row r="384" spans="1:24" s="82" customFormat="1" ht="12.75" customHeight="1" x14ac:dyDescent="0.25">
      <c r="A384" s="73"/>
      <c r="B384" s="78"/>
      <c r="C384" s="78"/>
      <c r="D384" s="78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1"/>
      <c r="V384" s="73"/>
      <c r="W384" s="45"/>
      <c r="X384" s="26"/>
    </row>
    <row r="385" spans="1:24" s="82" customFormat="1" ht="12.75" customHeight="1" x14ac:dyDescent="0.25">
      <c r="A385" s="73"/>
      <c r="B385" s="78"/>
      <c r="C385" s="78"/>
      <c r="D385" s="78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1"/>
      <c r="V385" s="73"/>
      <c r="W385" s="45"/>
      <c r="X385" s="26"/>
    </row>
    <row r="386" spans="1:24" s="82" customFormat="1" ht="12.75" customHeight="1" x14ac:dyDescent="0.25">
      <c r="A386" s="73"/>
      <c r="B386" s="78"/>
      <c r="C386" s="78"/>
      <c r="D386" s="78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1"/>
      <c r="V386" s="73"/>
      <c r="W386" s="45"/>
      <c r="X386" s="26"/>
    </row>
    <row r="387" spans="1:24" s="82" customFormat="1" ht="12.75" customHeight="1" x14ac:dyDescent="0.25">
      <c r="A387" s="73"/>
      <c r="B387" s="78"/>
      <c r="C387" s="78"/>
      <c r="D387" s="78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1"/>
      <c r="V387" s="73"/>
      <c r="W387" s="45"/>
      <c r="X387" s="26"/>
    </row>
    <row r="388" spans="1:24" s="82" customFormat="1" ht="12.75" customHeight="1" x14ac:dyDescent="0.25">
      <c r="A388" s="73"/>
      <c r="B388" s="78"/>
      <c r="C388" s="78"/>
      <c r="D388" s="78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1"/>
      <c r="V388" s="73"/>
      <c r="W388" s="45"/>
      <c r="X388" s="26"/>
    </row>
    <row r="389" spans="1:24" s="82" customFormat="1" ht="12.75" customHeight="1" x14ac:dyDescent="0.25">
      <c r="A389" s="73"/>
      <c r="B389" s="78"/>
      <c r="C389" s="78"/>
      <c r="D389" s="78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1"/>
      <c r="V389" s="73"/>
      <c r="W389" s="45"/>
      <c r="X389" s="26"/>
    </row>
    <row r="390" spans="1:24" s="82" customFormat="1" ht="12.75" customHeight="1" x14ac:dyDescent="0.25">
      <c r="A390" s="73"/>
      <c r="B390" s="78"/>
      <c r="C390" s="78"/>
      <c r="D390" s="78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1"/>
      <c r="V390" s="73"/>
      <c r="W390" s="45"/>
      <c r="X390" s="26"/>
    </row>
    <row r="391" spans="1:24" s="82" customFormat="1" ht="12.75" customHeight="1" x14ac:dyDescent="0.25">
      <c r="A391" s="73"/>
      <c r="B391" s="78"/>
      <c r="C391" s="78"/>
      <c r="D391" s="78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1"/>
      <c r="V391" s="73"/>
      <c r="W391" s="45"/>
      <c r="X391" s="26"/>
    </row>
    <row r="392" spans="1:24" s="82" customFormat="1" ht="12.75" customHeight="1" x14ac:dyDescent="0.25">
      <c r="A392" s="73"/>
      <c r="B392" s="78"/>
      <c r="C392" s="78"/>
      <c r="D392" s="78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1"/>
      <c r="V392" s="73"/>
      <c r="W392" s="45"/>
      <c r="X392" s="26"/>
    </row>
    <row r="393" spans="1:24" s="82" customFormat="1" ht="12.75" customHeight="1" x14ac:dyDescent="0.25">
      <c r="A393" s="73"/>
      <c r="B393" s="78"/>
      <c r="C393" s="78"/>
      <c r="D393" s="78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1"/>
      <c r="V393" s="73"/>
      <c r="W393" s="45"/>
      <c r="X393" s="26"/>
    </row>
    <row r="394" spans="1:24" s="82" customFormat="1" ht="12.75" customHeight="1" x14ac:dyDescent="0.25">
      <c r="A394" s="73"/>
      <c r="B394" s="78"/>
      <c r="C394" s="78"/>
      <c r="D394" s="78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1"/>
      <c r="V394" s="73"/>
      <c r="W394" s="45"/>
      <c r="X394" s="26"/>
    </row>
    <row r="395" spans="1:24" s="82" customFormat="1" ht="12.75" customHeight="1" x14ac:dyDescent="0.25">
      <c r="A395" s="73"/>
      <c r="B395" s="78"/>
      <c r="C395" s="78"/>
      <c r="D395" s="78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1"/>
      <c r="V395" s="73"/>
      <c r="W395" s="45"/>
      <c r="X395" s="26"/>
    </row>
    <row r="396" spans="1:24" s="82" customFormat="1" ht="12.75" customHeight="1" x14ac:dyDescent="0.25">
      <c r="A396" s="73"/>
      <c r="B396" s="78"/>
      <c r="C396" s="78"/>
      <c r="D396" s="78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1"/>
      <c r="V396" s="73"/>
      <c r="W396" s="45"/>
      <c r="X396" s="26"/>
    </row>
    <row r="397" spans="1:24" s="82" customFormat="1" ht="12.75" customHeight="1" x14ac:dyDescent="0.25">
      <c r="A397" s="73"/>
      <c r="B397" s="78"/>
      <c r="C397" s="78"/>
      <c r="D397" s="78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1"/>
      <c r="V397" s="73"/>
      <c r="W397" s="45"/>
      <c r="X397" s="26"/>
    </row>
    <row r="398" spans="1:24" s="82" customFormat="1" ht="12.75" customHeight="1" x14ac:dyDescent="0.25">
      <c r="A398" s="73"/>
      <c r="B398" s="78"/>
      <c r="C398" s="78"/>
      <c r="D398" s="78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1"/>
      <c r="V398" s="73"/>
      <c r="W398" s="45"/>
      <c r="X398" s="26"/>
    </row>
    <row r="399" spans="1:24" s="82" customFormat="1" ht="12.75" customHeight="1" x14ac:dyDescent="0.25">
      <c r="A399" s="73"/>
      <c r="B399" s="78"/>
      <c r="C399" s="78"/>
      <c r="D399" s="78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1"/>
      <c r="V399" s="73"/>
      <c r="W399" s="45"/>
      <c r="X399" s="26"/>
    </row>
    <row r="400" spans="1:24" s="82" customFormat="1" ht="12.75" customHeight="1" x14ac:dyDescent="0.25">
      <c r="A400" s="73"/>
      <c r="B400" s="78"/>
      <c r="C400" s="78"/>
      <c r="D400" s="78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1"/>
      <c r="V400" s="73"/>
      <c r="W400" s="45"/>
      <c r="X400" s="26"/>
    </row>
    <row r="401" spans="1:24" s="82" customFormat="1" ht="12.75" customHeight="1" x14ac:dyDescent="0.25">
      <c r="A401" s="73"/>
      <c r="B401" s="78"/>
      <c r="C401" s="78"/>
      <c r="D401" s="78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1"/>
      <c r="V401" s="73"/>
      <c r="W401" s="45"/>
      <c r="X401" s="26"/>
    </row>
    <row r="402" spans="1:24" s="82" customFormat="1" ht="12.75" customHeight="1" x14ac:dyDescent="0.25">
      <c r="A402" s="73"/>
      <c r="B402" s="78"/>
      <c r="C402" s="78"/>
      <c r="D402" s="78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1"/>
      <c r="V402" s="73"/>
      <c r="W402" s="45"/>
      <c r="X402" s="26"/>
    </row>
    <row r="403" spans="1:24" s="82" customFormat="1" ht="12.75" customHeight="1" x14ac:dyDescent="0.25">
      <c r="A403" s="73"/>
      <c r="B403" s="78"/>
      <c r="C403" s="78"/>
      <c r="D403" s="78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1"/>
      <c r="V403" s="73"/>
      <c r="W403" s="45"/>
      <c r="X403" s="26"/>
    </row>
    <row r="404" spans="1:24" s="82" customFormat="1" ht="12.75" customHeight="1" x14ac:dyDescent="0.25">
      <c r="A404" s="73"/>
      <c r="B404" s="78"/>
      <c r="C404" s="78"/>
      <c r="D404" s="78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1"/>
      <c r="V404" s="73"/>
      <c r="W404" s="45"/>
      <c r="X404" s="26"/>
    </row>
    <row r="405" spans="1:24" s="82" customFormat="1" ht="12.75" customHeight="1" x14ac:dyDescent="0.25">
      <c r="A405" s="73"/>
      <c r="B405" s="78"/>
      <c r="C405" s="78"/>
      <c r="D405" s="78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1"/>
      <c r="V405" s="73"/>
      <c r="W405" s="45"/>
      <c r="X405" s="26"/>
    </row>
    <row r="406" spans="1:24" s="82" customFormat="1" ht="12.75" customHeight="1" x14ac:dyDescent="0.25">
      <c r="A406" s="73"/>
      <c r="B406" s="78"/>
      <c r="C406" s="78"/>
      <c r="D406" s="78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1"/>
      <c r="V406" s="73"/>
      <c r="W406" s="45"/>
      <c r="X406" s="26"/>
    </row>
    <row r="407" spans="1:24" s="82" customFormat="1" ht="12.75" customHeight="1" x14ac:dyDescent="0.25">
      <c r="A407" s="73"/>
      <c r="B407" s="78"/>
      <c r="C407" s="78"/>
      <c r="D407" s="78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1"/>
      <c r="V407" s="73"/>
      <c r="W407" s="45"/>
      <c r="X407" s="26"/>
    </row>
    <row r="408" spans="1:24" s="82" customFormat="1" ht="12.75" customHeight="1" x14ac:dyDescent="0.25">
      <c r="A408" s="73"/>
      <c r="B408" s="78"/>
      <c r="C408" s="78"/>
      <c r="D408" s="78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1"/>
      <c r="V408" s="73"/>
      <c r="W408" s="45"/>
      <c r="X408" s="26"/>
    </row>
    <row r="409" spans="1:24" s="82" customFormat="1" ht="12.75" customHeight="1" x14ac:dyDescent="0.25">
      <c r="A409" s="73"/>
      <c r="B409" s="78"/>
      <c r="C409" s="78"/>
      <c r="D409" s="78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1"/>
      <c r="V409" s="73"/>
      <c r="W409" s="45"/>
      <c r="X409" s="26"/>
    </row>
    <row r="410" spans="1:24" s="82" customFormat="1" ht="12.75" customHeight="1" x14ac:dyDescent="0.25">
      <c r="A410" s="73"/>
      <c r="B410" s="78"/>
      <c r="C410" s="78"/>
      <c r="D410" s="78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1"/>
      <c r="V410" s="73"/>
      <c r="W410" s="45"/>
      <c r="X410" s="26"/>
    </row>
    <row r="411" spans="1:24" s="82" customFormat="1" ht="12.75" customHeight="1" x14ac:dyDescent="0.25">
      <c r="A411" s="73"/>
      <c r="B411" s="78"/>
      <c r="C411" s="78"/>
      <c r="D411" s="78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1"/>
      <c r="V411" s="73"/>
      <c r="W411" s="45"/>
      <c r="X411" s="26"/>
    </row>
    <row r="412" spans="1:24" s="82" customFormat="1" ht="12.75" customHeight="1" x14ac:dyDescent="0.25">
      <c r="A412" s="73"/>
      <c r="B412" s="78"/>
      <c r="C412" s="78"/>
      <c r="D412" s="78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1"/>
      <c r="V412" s="73"/>
      <c r="W412" s="45"/>
      <c r="X412" s="26"/>
    </row>
    <row r="413" spans="1:24" s="82" customFormat="1" ht="12.75" customHeight="1" x14ac:dyDescent="0.25">
      <c r="A413" s="73"/>
      <c r="B413" s="78"/>
      <c r="C413" s="78"/>
      <c r="D413" s="78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1"/>
      <c r="V413" s="73"/>
      <c r="W413" s="45"/>
      <c r="X413" s="26"/>
    </row>
    <row r="414" spans="1:24" s="82" customFormat="1" ht="12.75" customHeight="1" x14ac:dyDescent="0.25">
      <c r="A414" s="73"/>
      <c r="B414" s="78"/>
      <c r="C414" s="78"/>
      <c r="D414" s="78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1"/>
      <c r="V414" s="73"/>
      <c r="W414" s="45"/>
      <c r="X414" s="26"/>
    </row>
    <row r="415" spans="1:24" s="82" customFormat="1" ht="12.75" customHeight="1" x14ac:dyDescent="0.25">
      <c r="A415" s="73"/>
      <c r="B415" s="78"/>
      <c r="C415" s="78"/>
      <c r="D415" s="78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1"/>
      <c r="V415" s="73"/>
      <c r="W415" s="45"/>
      <c r="X415" s="26"/>
    </row>
    <row r="416" spans="1:24" s="82" customFormat="1" ht="12.75" customHeight="1" x14ac:dyDescent="0.25">
      <c r="A416" s="73"/>
      <c r="B416" s="78"/>
      <c r="C416" s="78"/>
      <c r="D416" s="78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1"/>
      <c r="V416" s="73"/>
      <c r="W416" s="45"/>
      <c r="X416" s="26"/>
    </row>
    <row r="417" spans="1:24" s="82" customFormat="1" ht="12.75" customHeight="1" x14ac:dyDescent="0.25">
      <c r="A417" s="73"/>
      <c r="B417" s="78"/>
      <c r="C417" s="78"/>
      <c r="D417" s="78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1"/>
      <c r="V417" s="73"/>
      <c r="W417" s="45"/>
      <c r="X417" s="26"/>
    </row>
    <row r="418" spans="1:24" s="82" customFormat="1" ht="12.75" customHeight="1" x14ac:dyDescent="0.25">
      <c r="A418" s="73"/>
      <c r="B418" s="78"/>
      <c r="C418" s="78"/>
      <c r="D418" s="78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1"/>
      <c r="V418" s="73"/>
      <c r="W418" s="45"/>
      <c r="X418" s="26"/>
    </row>
    <row r="419" spans="1:24" s="82" customFormat="1" ht="12.75" customHeight="1" x14ac:dyDescent="0.25">
      <c r="A419" s="73"/>
      <c r="B419" s="78"/>
      <c r="C419" s="78"/>
      <c r="D419" s="78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1"/>
      <c r="V419" s="73"/>
      <c r="W419" s="45"/>
      <c r="X419" s="26"/>
    </row>
    <row r="420" spans="1:24" s="82" customFormat="1" ht="12.75" customHeight="1" x14ac:dyDescent="0.25">
      <c r="A420" s="73"/>
      <c r="B420" s="78"/>
      <c r="C420" s="78"/>
      <c r="D420" s="78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1"/>
      <c r="V420" s="73"/>
      <c r="W420" s="45"/>
      <c r="X420" s="26"/>
    </row>
    <row r="421" spans="1:24" s="82" customFormat="1" ht="12.75" customHeight="1" x14ac:dyDescent="0.25">
      <c r="A421" s="73"/>
      <c r="B421" s="78"/>
      <c r="C421" s="78"/>
      <c r="D421" s="78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1"/>
      <c r="V421" s="73"/>
      <c r="W421" s="45"/>
      <c r="X421" s="26"/>
    </row>
    <row r="422" spans="1:24" s="82" customFormat="1" ht="12.75" customHeight="1" x14ac:dyDescent="0.25">
      <c r="A422" s="73"/>
      <c r="B422" s="78"/>
      <c r="C422" s="78"/>
      <c r="D422" s="78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1"/>
      <c r="V422" s="73"/>
      <c r="W422" s="45"/>
      <c r="X422" s="26"/>
    </row>
    <row r="423" spans="1:24" s="82" customFormat="1" ht="12.75" customHeight="1" x14ac:dyDescent="0.25">
      <c r="A423" s="73"/>
      <c r="B423" s="78"/>
      <c r="C423" s="78"/>
      <c r="D423" s="78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1"/>
      <c r="V423" s="73"/>
      <c r="W423" s="45"/>
      <c r="X423" s="26"/>
    </row>
    <row r="424" spans="1:24" s="82" customFormat="1" ht="12.75" customHeight="1" x14ac:dyDescent="0.25">
      <c r="A424" s="73"/>
      <c r="B424" s="78"/>
      <c r="C424" s="78"/>
      <c r="D424" s="78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1"/>
      <c r="V424" s="73"/>
      <c r="W424" s="45"/>
      <c r="X424" s="26"/>
    </row>
    <row r="425" spans="1:24" s="82" customFormat="1" ht="12.75" customHeight="1" x14ac:dyDescent="0.25">
      <c r="A425" s="73"/>
      <c r="B425" s="78"/>
      <c r="C425" s="78"/>
      <c r="D425" s="78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1"/>
      <c r="V425" s="73"/>
      <c r="W425" s="45"/>
      <c r="X425" s="26"/>
    </row>
    <row r="426" spans="1:24" s="82" customFormat="1" ht="12.75" customHeight="1" x14ac:dyDescent="0.25">
      <c r="A426" s="73"/>
      <c r="B426" s="78"/>
      <c r="C426" s="78"/>
      <c r="D426" s="78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1"/>
      <c r="V426" s="73"/>
      <c r="W426" s="45"/>
      <c r="X426" s="26"/>
    </row>
    <row r="427" spans="1:24" s="82" customFormat="1" ht="12.75" customHeight="1" x14ac:dyDescent="0.25">
      <c r="A427" s="73"/>
      <c r="B427" s="78"/>
      <c r="C427" s="78"/>
      <c r="D427" s="78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1"/>
      <c r="V427" s="73"/>
      <c r="W427" s="45"/>
      <c r="X427" s="26"/>
    </row>
    <row r="428" spans="1:24" s="82" customFormat="1" ht="12.75" customHeight="1" x14ac:dyDescent="0.25">
      <c r="A428" s="73"/>
      <c r="B428" s="78"/>
      <c r="C428" s="78"/>
      <c r="D428" s="78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1"/>
      <c r="V428" s="73"/>
      <c r="W428" s="45"/>
      <c r="X428" s="26"/>
    </row>
    <row r="429" spans="1:24" s="82" customFormat="1" ht="12.75" customHeight="1" x14ac:dyDescent="0.25">
      <c r="A429" s="73"/>
      <c r="B429" s="78"/>
      <c r="C429" s="78"/>
      <c r="D429" s="78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1"/>
      <c r="V429" s="73"/>
      <c r="W429" s="45"/>
      <c r="X429" s="26"/>
    </row>
    <row r="430" spans="1:24" s="82" customFormat="1" ht="12.75" customHeight="1" x14ac:dyDescent="0.25">
      <c r="A430" s="73"/>
      <c r="B430" s="78"/>
      <c r="C430" s="78"/>
      <c r="D430" s="78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1"/>
      <c r="V430" s="73"/>
      <c r="W430" s="45"/>
      <c r="X430" s="26"/>
    </row>
    <row r="431" spans="1:24" s="82" customFormat="1" ht="12.75" customHeight="1" x14ac:dyDescent="0.25">
      <c r="A431" s="73"/>
      <c r="B431" s="78"/>
      <c r="C431" s="78"/>
      <c r="D431" s="78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1"/>
      <c r="V431" s="73"/>
      <c r="W431" s="45"/>
      <c r="X431" s="26"/>
    </row>
    <row r="432" spans="1:24" s="82" customFormat="1" ht="12.75" customHeight="1" x14ac:dyDescent="0.25">
      <c r="A432" s="73"/>
      <c r="B432" s="78"/>
      <c r="C432" s="78"/>
      <c r="D432" s="78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1"/>
      <c r="V432" s="73"/>
      <c r="W432" s="45"/>
      <c r="X432" s="26"/>
    </row>
    <row r="433" spans="1:24" s="82" customFormat="1" ht="12.75" customHeight="1" x14ac:dyDescent="0.25">
      <c r="A433" s="73"/>
      <c r="B433" s="78"/>
      <c r="C433" s="78"/>
      <c r="D433" s="78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1"/>
      <c r="V433" s="73"/>
      <c r="W433" s="45"/>
      <c r="X433" s="26"/>
    </row>
    <row r="434" spans="1:24" s="82" customFormat="1" ht="12.75" customHeight="1" x14ac:dyDescent="0.25">
      <c r="A434" s="73"/>
      <c r="B434" s="78"/>
      <c r="C434" s="78"/>
      <c r="D434" s="78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1"/>
      <c r="V434" s="73"/>
      <c r="W434" s="45"/>
      <c r="X434" s="26"/>
    </row>
    <row r="435" spans="1:24" s="82" customFormat="1" ht="12.75" customHeight="1" x14ac:dyDescent="0.25">
      <c r="A435" s="73"/>
      <c r="B435" s="78"/>
      <c r="C435" s="78"/>
      <c r="D435" s="78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1"/>
      <c r="V435" s="73"/>
      <c r="W435" s="45"/>
      <c r="X435" s="26"/>
    </row>
    <row r="436" spans="1:24" s="82" customFormat="1" ht="12.75" customHeight="1" x14ac:dyDescent="0.25">
      <c r="A436" s="73"/>
      <c r="B436" s="78"/>
      <c r="C436" s="78"/>
      <c r="D436" s="78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1"/>
      <c r="V436" s="73"/>
      <c r="W436" s="45"/>
      <c r="X436" s="26"/>
    </row>
    <row r="437" spans="1:24" s="82" customFormat="1" ht="12.75" customHeight="1" x14ac:dyDescent="0.25">
      <c r="A437" s="73"/>
      <c r="B437" s="78"/>
      <c r="C437" s="78"/>
      <c r="D437" s="78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1"/>
      <c r="V437" s="73"/>
      <c r="W437" s="45"/>
      <c r="X437" s="26"/>
    </row>
    <row r="438" spans="1:24" s="82" customFormat="1" ht="12.75" customHeight="1" x14ac:dyDescent="0.25">
      <c r="A438" s="73"/>
      <c r="B438" s="78"/>
      <c r="C438" s="78"/>
      <c r="D438" s="78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1"/>
      <c r="V438" s="73"/>
      <c r="W438" s="45"/>
      <c r="X438" s="26"/>
    </row>
    <row r="439" spans="1:24" s="82" customFormat="1" ht="12.75" customHeight="1" x14ac:dyDescent="0.25">
      <c r="A439" s="73"/>
      <c r="B439" s="78"/>
      <c r="C439" s="78"/>
      <c r="D439" s="78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1"/>
      <c r="V439" s="73"/>
      <c r="W439" s="45"/>
      <c r="X439" s="26"/>
    </row>
    <row r="440" spans="1:24" s="82" customFormat="1" ht="12.75" customHeight="1" x14ac:dyDescent="0.25">
      <c r="A440" s="73"/>
      <c r="B440" s="78"/>
      <c r="C440" s="78"/>
      <c r="D440" s="78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1"/>
      <c r="V440" s="73"/>
      <c r="W440" s="45"/>
      <c r="X440" s="26"/>
    </row>
    <row r="441" spans="1:24" s="82" customFormat="1" ht="12.75" customHeight="1" x14ac:dyDescent="0.25">
      <c r="A441" s="73"/>
      <c r="B441" s="78"/>
      <c r="C441" s="78"/>
      <c r="D441" s="78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1"/>
      <c r="V441" s="73"/>
      <c r="W441" s="45"/>
      <c r="X441" s="26"/>
    </row>
    <row r="442" spans="1:24" s="82" customFormat="1" ht="12.75" customHeight="1" x14ac:dyDescent="0.25">
      <c r="A442" s="73"/>
      <c r="B442" s="78"/>
      <c r="C442" s="78"/>
      <c r="D442" s="78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1"/>
      <c r="V442" s="73"/>
      <c r="W442" s="45"/>
      <c r="X442" s="26"/>
    </row>
    <row r="443" spans="1:24" s="82" customFormat="1" ht="12.75" customHeight="1" x14ac:dyDescent="0.25">
      <c r="A443" s="73"/>
      <c r="B443" s="78"/>
      <c r="C443" s="78"/>
      <c r="D443" s="78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1"/>
      <c r="V443" s="73"/>
      <c r="W443" s="45"/>
      <c r="X443" s="26"/>
    </row>
    <row r="444" spans="1:24" s="82" customFormat="1" ht="12.75" customHeight="1" x14ac:dyDescent="0.25">
      <c r="A444" s="73"/>
      <c r="B444" s="78"/>
      <c r="C444" s="78"/>
      <c r="D444" s="78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1"/>
      <c r="V444" s="73"/>
      <c r="W444" s="45"/>
      <c r="X444" s="26"/>
    </row>
    <row r="445" spans="1:24" s="82" customFormat="1" ht="12.75" customHeight="1" x14ac:dyDescent="0.25">
      <c r="A445" s="73"/>
      <c r="B445" s="78"/>
      <c r="C445" s="78"/>
      <c r="D445" s="78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1"/>
      <c r="V445" s="73"/>
      <c r="W445" s="45"/>
      <c r="X445" s="26"/>
    </row>
    <row r="446" spans="1:24" s="82" customFormat="1" ht="12.75" customHeight="1" x14ac:dyDescent="0.25">
      <c r="A446" s="73"/>
      <c r="B446" s="78"/>
      <c r="C446" s="78"/>
      <c r="D446" s="78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1"/>
      <c r="V446" s="73"/>
      <c r="W446" s="45"/>
      <c r="X446" s="26"/>
    </row>
    <row r="447" spans="1:24" s="82" customFormat="1" ht="12.75" customHeight="1" x14ac:dyDescent="0.25">
      <c r="A447" s="73"/>
      <c r="B447" s="78"/>
      <c r="C447" s="78"/>
      <c r="D447" s="78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1"/>
      <c r="V447" s="73"/>
      <c r="W447" s="45"/>
      <c r="X447" s="26"/>
    </row>
    <row r="448" spans="1:24" s="82" customFormat="1" ht="12.75" customHeight="1" x14ac:dyDescent="0.25">
      <c r="A448" s="73"/>
      <c r="B448" s="78"/>
      <c r="C448" s="78"/>
      <c r="D448" s="78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1"/>
      <c r="V448" s="73"/>
      <c r="W448" s="45"/>
      <c r="X448" s="26"/>
    </row>
    <row r="449" spans="1:24" s="82" customFormat="1" ht="12.75" customHeight="1" x14ac:dyDescent="0.25">
      <c r="A449" s="73"/>
      <c r="B449" s="78"/>
      <c r="C449" s="78"/>
      <c r="D449" s="78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1"/>
      <c r="V449" s="73"/>
      <c r="W449" s="45"/>
      <c r="X449" s="26"/>
    </row>
    <row r="450" spans="1:24" s="82" customFormat="1" ht="12.75" customHeight="1" x14ac:dyDescent="0.25">
      <c r="A450" s="73"/>
      <c r="B450" s="78"/>
      <c r="C450" s="78"/>
      <c r="D450" s="78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1"/>
      <c r="V450" s="73"/>
      <c r="W450" s="45"/>
      <c r="X450" s="26"/>
    </row>
    <row r="451" spans="1:24" s="82" customFormat="1" ht="12.75" customHeight="1" x14ac:dyDescent="0.25">
      <c r="A451" s="73"/>
      <c r="B451" s="78"/>
      <c r="C451" s="78"/>
      <c r="D451" s="78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1"/>
      <c r="V451" s="73"/>
      <c r="W451" s="45"/>
      <c r="X451" s="26"/>
    </row>
    <row r="452" spans="1:24" s="82" customFormat="1" ht="12.75" customHeight="1" x14ac:dyDescent="0.25">
      <c r="A452" s="73"/>
      <c r="B452" s="78"/>
      <c r="C452" s="78"/>
      <c r="D452" s="78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1"/>
      <c r="V452" s="73"/>
      <c r="W452" s="45"/>
      <c r="X452" s="26"/>
    </row>
    <row r="453" spans="1:24" s="82" customFormat="1" ht="12.75" customHeight="1" x14ac:dyDescent="0.25">
      <c r="A453" s="73"/>
      <c r="B453" s="78"/>
      <c r="C453" s="78"/>
      <c r="D453" s="78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1"/>
      <c r="V453" s="73"/>
      <c r="W453" s="45"/>
      <c r="X453" s="26"/>
    </row>
    <row r="454" spans="1:24" s="82" customFormat="1" ht="12.75" customHeight="1" x14ac:dyDescent="0.25">
      <c r="A454" s="73"/>
      <c r="B454" s="78"/>
      <c r="C454" s="78"/>
      <c r="D454" s="78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1"/>
      <c r="V454" s="73"/>
      <c r="W454" s="45"/>
      <c r="X454" s="26"/>
    </row>
    <row r="455" spans="1:24" s="82" customFormat="1" ht="12.75" customHeight="1" x14ac:dyDescent="0.25">
      <c r="A455" s="73"/>
      <c r="B455" s="78"/>
      <c r="C455" s="78"/>
      <c r="D455" s="78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1"/>
      <c r="V455" s="73"/>
      <c r="W455" s="45"/>
      <c r="X455" s="26"/>
    </row>
    <row r="456" spans="1:24" s="82" customFormat="1" ht="12.75" customHeight="1" x14ac:dyDescent="0.25">
      <c r="A456" s="73"/>
      <c r="B456" s="78"/>
      <c r="C456" s="78"/>
      <c r="D456" s="78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1"/>
      <c r="V456" s="73"/>
      <c r="W456" s="45"/>
      <c r="X456" s="26"/>
    </row>
    <row r="457" spans="1:24" s="82" customFormat="1" ht="12.75" customHeight="1" x14ac:dyDescent="0.25">
      <c r="A457" s="73"/>
      <c r="B457" s="78"/>
      <c r="C457" s="78"/>
      <c r="D457" s="78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1"/>
      <c r="V457" s="73"/>
      <c r="W457" s="45"/>
      <c r="X457" s="26"/>
    </row>
    <row r="458" spans="1:24" s="82" customFormat="1" ht="12.75" customHeight="1" x14ac:dyDescent="0.25">
      <c r="A458" s="73"/>
      <c r="B458" s="78"/>
      <c r="C458" s="78"/>
      <c r="D458" s="78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1"/>
      <c r="V458" s="73"/>
      <c r="W458" s="45"/>
      <c r="X458" s="26"/>
    </row>
    <row r="459" spans="1:24" s="82" customFormat="1" ht="12.75" customHeight="1" x14ac:dyDescent="0.25">
      <c r="A459" s="73"/>
      <c r="B459" s="78"/>
      <c r="C459" s="78"/>
      <c r="D459" s="78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1"/>
      <c r="V459" s="73"/>
      <c r="W459" s="45"/>
      <c r="X459" s="26"/>
    </row>
    <row r="460" spans="1:24" s="82" customFormat="1" ht="12.75" customHeight="1" x14ac:dyDescent="0.25">
      <c r="A460" s="73"/>
      <c r="B460" s="78"/>
      <c r="C460" s="78"/>
      <c r="D460" s="78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1"/>
      <c r="V460" s="73"/>
      <c r="W460" s="45"/>
      <c r="X460" s="26"/>
    </row>
    <row r="461" spans="1:24" s="82" customFormat="1" ht="12.75" customHeight="1" x14ac:dyDescent="0.25">
      <c r="A461" s="73"/>
      <c r="B461" s="78"/>
      <c r="C461" s="78"/>
      <c r="D461" s="78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1"/>
      <c r="V461" s="73"/>
      <c r="W461" s="45"/>
      <c r="X461" s="26"/>
    </row>
    <row r="462" spans="1:24" s="82" customFormat="1" ht="12.75" customHeight="1" x14ac:dyDescent="0.25">
      <c r="A462" s="73"/>
      <c r="B462" s="78"/>
      <c r="C462" s="78"/>
      <c r="D462" s="78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1"/>
      <c r="V462" s="73"/>
      <c r="W462" s="45"/>
      <c r="X462" s="26"/>
    </row>
    <row r="463" spans="1:24" s="82" customFormat="1" ht="12.75" customHeight="1" x14ac:dyDescent="0.25">
      <c r="A463" s="73"/>
      <c r="B463" s="78"/>
      <c r="C463" s="78"/>
      <c r="D463" s="78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1"/>
      <c r="V463" s="73"/>
      <c r="W463" s="45"/>
      <c r="X463" s="26"/>
    </row>
    <row r="464" spans="1:24" s="82" customFormat="1" ht="12.75" customHeight="1" x14ac:dyDescent="0.25">
      <c r="A464" s="73"/>
      <c r="B464" s="78"/>
      <c r="C464" s="78"/>
      <c r="D464" s="78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1"/>
      <c r="V464" s="73"/>
      <c r="W464" s="45"/>
      <c r="X464" s="26"/>
    </row>
    <row r="465" spans="1:24" s="82" customFormat="1" ht="12.75" customHeight="1" x14ac:dyDescent="0.25">
      <c r="A465" s="73"/>
      <c r="B465" s="78"/>
      <c r="C465" s="78"/>
      <c r="D465" s="78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1"/>
      <c r="V465" s="73"/>
      <c r="W465" s="45"/>
      <c r="X465" s="26"/>
    </row>
    <row r="466" spans="1:24" s="82" customFormat="1" ht="12.75" customHeight="1" x14ac:dyDescent="0.25">
      <c r="A466" s="73"/>
      <c r="B466" s="78"/>
      <c r="C466" s="78"/>
      <c r="D466" s="78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1"/>
      <c r="V466" s="73"/>
      <c r="W466" s="45"/>
      <c r="X466" s="26"/>
    </row>
    <row r="467" spans="1:24" s="82" customFormat="1" ht="12.75" customHeight="1" x14ac:dyDescent="0.25">
      <c r="A467" s="73"/>
      <c r="B467" s="78"/>
      <c r="C467" s="78"/>
      <c r="D467" s="78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1"/>
      <c r="V467" s="73"/>
      <c r="W467" s="45"/>
      <c r="X467" s="26"/>
    </row>
    <row r="468" spans="1:24" s="82" customFormat="1" ht="12.75" customHeight="1" x14ac:dyDescent="0.25">
      <c r="A468" s="73"/>
      <c r="B468" s="78"/>
      <c r="C468" s="78"/>
      <c r="D468" s="78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1"/>
      <c r="V468" s="73"/>
      <c r="W468" s="45"/>
      <c r="X468" s="26"/>
    </row>
    <row r="469" spans="1:24" s="82" customFormat="1" ht="12.75" customHeight="1" x14ac:dyDescent="0.25">
      <c r="A469" s="73"/>
      <c r="B469" s="78"/>
      <c r="C469" s="78"/>
      <c r="D469" s="78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1"/>
      <c r="V469" s="73"/>
      <c r="W469" s="45"/>
      <c r="X469" s="26"/>
    </row>
    <row r="470" spans="1:24" s="82" customFormat="1" ht="12.75" customHeight="1" x14ac:dyDescent="0.25">
      <c r="A470" s="73"/>
      <c r="B470" s="78"/>
      <c r="C470" s="78"/>
      <c r="D470" s="78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1"/>
      <c r="V470" s="73"/>
      <c r="W470" s="45"/>
      <c r="X470" s="26"/>
    </row>
    <row r="471" spans="1:24" s="82" customFormat="1" ht="12.75" customHeight="1" x14ac:dyDescent="0.25">
      <c r="A471" s="73"/>
      <c r="B471" s="78"/>
      <c r="C471" s="78"/>
      <c r="D471" s="78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1"/>
      <c r="V471" s="73"/>
      <c r="W471" s="45"/>
      <c r="X471" s="26"/>
    </row>
    <row r="472" spans="1:24" s="82" customFormat="1" ht="12.75" customHeight="1" x14ac:dyDescent="0.25">
      <c r="A472" s="73"/>
      <c r="B472" s="78"/>
      <c r="C472" s="78"/>
      <c r="D472" s="78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1"/>
      <c r="V472" s="73"/>
      <c r="W472" s="45"/>
      <c r="X472" s="26"/>
    </row>
    <row r="473" spans="1:24" s="82" customFormat="1" ht="12.75" customHeight="1" x14ac:dyDescent="0.25">
      <c r="A473" s="73"/>
      <c r="B473" s="78"/>
      <c r="C473" s="78"/>
      <c r="D473" s="78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1"/>
      <c r="V473" s="73"/>
      <c r="W473" s="45"/>
      <c r="X473" s="26"/>
    </row>
    <row r="474" spans="1:24" s="82" customFormat="1" ht="12.75" customHeight="1" x14ac:dyDescent="0.25">
      <c r="A474" s="73"/>
      <c r="B474" s="78"/>
      <c r="C474" s="78"/>
      <c r="D474" s="78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1"/>
      <c r="V474" s="73"/>
      <c r="W474" s="45"/>
      <c r="X474" s="26"/>
    </row>
    <row r="475" spans="1:24" s="82" customFormat="1" ht="12.75" customHeight="1" x14ac:dyDescent="0.25">
      <c r="A475" s="73"/>
      <c r="B475" s="78"/>
      <c r="C475" s="78"/>
      <c r="D475" s="78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1"/>
      <c r="V475" s="73"/>
      <c r="W475" s="45"/>
      <c r="X475" s="26"/>
    </row>
    <row r="476" spans="1:24" s="82" customFormat="1" ht="12.75" customHeight="1" x14ac:dyDescent="0.25">
      <c r="A476" s="73"/>
      <c r="B476" s="78"/>
      <c r="C476" s="78"/>
      <c r="D476" s="78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1"/>
      <c r="V476" s="73"/>
      <c r="W476" s="45"/>
      <c r="X476" s="26"/>
    </row>
    <row r="477" spans="1:24" s="82" customFormat="1" ht="12.75" customHeight="1" x14ac:dyDescent="0.25">
      <c r="A477" s="73"/>
      <c r="B477" s="78"/>
      <c r="C477" s="78"/>
      <c r="D477" s="78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1"/>
      <c r="V477" s="73"/>
      <c r="W477" s="45"/>
      <c r="X477" s="26"/>
    </row>
    <row r="478" spans="1:24" s="82" customFormat="1" ht="12.75" customHeight="1" x14ac:dyDescent="0.25">
      <c r="A478" s="73"/>
      <c r="B478" s="78"/>
      <c r="C478" s="78"/>
      <c r="D478" s="78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1"/>
      <c r="V478" s="73"/>
      <c r="W478" s="45"/>
      <c r="X478" s="26"/>
    </row>
    <row r="479" spans="1:24" s="82" customFormat="1" ht="12.75" customHeight="1" x14ac:dyDescent="0.25">
      <c r="A479" s="73"/>
      <c r="B479" s="78"/>
      <c r="C479" s="78"/>
      <c r="D479" s="78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1"/>
      <c r="V479" s="73"/>
      <c r="W479" s="45"/>
      <c r="X479" s="26"/>
    </row>
    <row r="480" spans="1:24" s="82" customFormat="1" ht="12.75" customHeight="1" x14ac:dyDescent="0.25">
      <c r="A480" s="73"/>
      <c r="B480" s="78"/>
      <c r="C480" s="78"/>
      <c r="D480" s="78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1"/>
      <c r="V480" s="73"/>
      <c r="W480" s="45"/>
      <c r="X480" s="26"/>
    </row>
    <row r="481" spans="1:24" s="82" customFormat="1" ht="12.75" customHeight="1" x14ac:dyDescent="0.25">
      <c r="A481" s="73"/>
      <c r="B481" s="78"/>
      <c r="C481" s="78"/>
      <c r="D481" s="78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1"/>
      <c r="V481" s="73"/>
      <c r="W481" s="45"/>
      <c r="X481" s="26"/>
    </row>
    <row r="482" spans="1:24" s="82" customFormat="1" ht="12.75" customHeight="1" x14ac:dyDescent="0.25">
      <c r="A482" s="73"/>
      <c r="B482" s="78"/>
      <c r="C482" s="78"/>
      <c r="D482" s="78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1"/>
      <c r="V482" s="73"/>
      <c r="W482" s="45"/>
      <c r="X482" s="26"/>
    </row>
    <row r="483" spans="1:24" s="82" customFormat="1" ht="12.75" customHeight="1" x14ac:dyDescent="0.25">
      <c r="A483" s="73"/>
      <c r="B483" s="78"/>
      <c r="C483" s="78"/>
      <c r="D483" s="78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1"/>
      <c r="V483" s="73"/>
      <c r="W483" s="45"/>
      <c r="X483" s="26"/>
    </row>
    <row r="484" spans="1:24" s="82" customFormat="1" ht="12.75" customHeight="1" x14ac:dyDescent="0.25">
      <c r="A484" s="73"/>
      <c r="B484" s="78"/>
      <c r="C484" s="78"/>
      <c r="D484" s="78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1"/>
      <c r="V484" s="73"/>
      <c r="W484" s="45"/>
      <c r="X484" s="26"/>
    </row>
    <row r="485" spans="1:24" s="82" customFormat="1" ht="12.75" customHeight="1" x14ac:dyDescent="0.25">
      <c r="A485" s="73"/>
      <c r="B485" s="78"/>
      <c r="C485" s="78"/>
      <c r="D485" s="78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1"/>
      <c r="V485" s="73"/>
      <c r="W485" s="45"/>
      <c r="X485" s="26"/>
    </row>
    <row r="486" spans="1:24" s="82" customFormat="1" ht="12.75" customHeight="1" x14ac:dyDescent="0.25">
      <c r="A486" s="73"/>
      <c r="B486" s="78"/>
      <c r="C486" s="78"/>
      <c r="D486" s="78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1"/>
      <c r="V486" s="73"/>
      <c r="W486" s="45"/>
      <c r="X486" s="26"/>
    </row>
    <row r="487" spans="1:24" s="82" customFormat="1" ht="12.75" customHeight="1" x14ac:dyDescent="0.25">
      <c r="A487" s="73"/>
      <c r="B487" s="78"/>
      <c r="C487" s="78"/>
      <c r="D487" s="78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1"/>
      <c r="V487" s="73"/>
      <c r="W487" s="45"/>
      <c r="X487" s="26"/>
    </row>
    <row r="488" spans="1:24" s="82" customFormat="1" ht="12.75" customHeight="1" x14ac:dyDescent="0.25">
      <c r="A488" s="73"/>
      <c r="B488" s="78"/>
      <c r="C488" s="78"/>
      <c r="D488" s="78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1"/>
      <c r="V488" s="73"/>
      <c r="W488" s="45"/>
      <c r="X488" s="26"/>
    </row>
    <row r="489" spans="1:24" s="82" customFormat="1" ht="12.75" customHeight="1" x14ac:dyDescent="0.25">
      <c r="A489" s="73"/>
      <c r="B489" s="78"/>
      <c r="C489" s="78"/>
      <c r="D489" s="78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1"/>
      <c r="V489" s="73"/>
      <c r="W489" s="45"/>
      <c r="X489" s="26"/>
    </row>
    <row r="490" spans="1:24" s="82" customFormat="1" ht="12.75" customHeight="1" x14ac:dyDescent="0.25">
      <c r="A490" s="73"/>
      <c r="B490" s="78"/>
      <c r="C490" s="78"/>
      <c r="D490" s="78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1"/>
      <c r="V490" s="73"/>
      <c r="W490" s="45"/>
      <c r="X490" s="26"/>
    </row>
    <row r="491" spans="1:24" s="82" customFormat="1" ht="12.75" customHeight="1" x14ac:dyDescent="0.25">
      <c r="A491" s="73"/>
      <c r="B491" s="78"/>
      <c r="C491" s="78"/>
      <c r="D491" s="78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1"/>
      <c r="V491" s="73"/>
      <c r="W491" s="45"/>
      <c r="X491" s="26"/>
    </row>
    <row r="492" spans="1:24" s="82" customFormat="1" ht="12.75" customHeight="1" x14ac:dyDescent="0.25">
      <c r="A492" s="73"/>
      <c r="B492" s="78"/>
      <c r="C492" s="78"/>
      <c r="D492" s="78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1"/>
      <c r="V492" s="73"/>
      <c r="W492" s="45"/>
      <c r="X492" s="26"/>
    </row>
    <row r="493" spans="1:24" s="82" customFormat="1" ht="12.75" customHeight="1" x14ac:dyDescent="0.25">
      <c r="A493" s="73"/>
      <c r="B493" s="78"/>
      <c r="C493" s="78"/>
      <c r="D493" s="78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1"/>
      <c r="V493" s="73"/>
      <c r="W493" s="45"/>
      <c r="X493" s="26"/>
    </row>
    <row r="494" spans="1:24" s="82" customFormat="1" ht="12.75" customHeight="1" x14ac:dyDescent="0.25">
      <c r="A494" s="73"/>
      <c r="B494" s="78"/>
      <c r="C494" s="78"/>
      <c r="D494" s="78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1"/>
      <c r="V494" s="73"/>
      <c r="W494" s="45"/>
      <c r="X494" s="26"/>
    </row>
    <row r="495" spans="1:24" s="82" customFormat="1" ht="12.75" customHeight="1" x14ac:dyDescent="0.25">
      <c r="A495" s="73"/>
      <c r="B495" s="78"/>
      <c r="C495" s="78"/>
      <c r="D495" s="78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1"/>
      <c r="V495" s="73"/>
      <c r="W495" s="45"/>
      <c r="X495" s="26"/>
    </row>
    <row r="496" spans="1:24" s="82" customFormat="1" ht="12.75" customHeight="1" x14ac:dyDescent="0.25">
      <c r="A496" s="73"/>
      <c r="B496" s="78"/>
      <c r="C496" s="78"/>
      <c r="D496" s="78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1"/>
      <c r="V496" s="73"/>
      <c r="W496" s="45"/>
      <c r="X496" s="26"/>
    </row>
    <row r="497" spans="1:24" s="82" customFormat="1" ht="12.75" customHeight="1" x14ac:dyDescent="0.25">
      <c r="A497" s="73"/>
      <c r="B497" s="78"/>
      <c r="C497" s="78"/>
      <c r="D497" s="78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1"/>
      <c r="V497" s="73"/>
      <c r="W497" s="45"/>
      <c r="X497" s="26"/>
    </row>
    <row r="498" spans="1:24" s="82" customFormat="1" ht="12.75" customHeight="1" x14ac:dyDescent="0.25">
      <c r="A498" s="73"/>
      <c r="B498" s="78"/>
      <c r="C498" s="78"/>
      <c r="D498" s="78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1"/>
      <c r="V498" s="73"/>
      <c r="W498" s="45"/>
      <c r="X498" s="26"/>
    </row>
    <row r="499" spans="1:24" s="82" customFormat="1" ht="12.75" customHeight="1" x14ac:dyDescent="0.25">
      <c r="A499" s="73"/>
      <c r="B499" s="78"/>
      <c r="C499" s="78"/>
      <c r="D499" s="78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1"/>
      <c r="V499" s="73"/>
      <c r="W499" s="45"/>
      <c r="X499" s="26"/>
    </row>
    <row r="500" spans="1:24" s="82" customFormat="1" ht="12.75" customHeight="1" x14ac:dyDescent="0.25">
      <c r="A500" s="73"/>
      <c r="B500" s="78"/>
      <c r="C500" s="78"/>
      <c r="D500" s="78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1"/>
      <c r="V500" s="73"/>
      <c r="W500" s="45"/>
      <c r="X500" s="26"/>
    </row>
    <row r="501" spans="1:24" s="82" customFormat="1" ht="12.75" customHeight="1" x14ac:dyDescent="0.25">
      <c r="A501" s="73"/>
      <c r="B501" s="78"/>
      <c r="C501" s="78"/>
      <c r="D501" s="78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1"/>
      <c r="V501" s="73"/>
      <c r="W501" s="45"/>
      <c r="X501" s="26"/>
    </row>
    <row r="502" spans="1:24" s="82" customFormat="1" ht="12.75" customHeight="1" x14ac:dyDescent="0.25">
      <c r="A502" s="73"/>
      <c r="B502" s="78"/>
      <c r="C502" s="78"/>
      <c r="D502" s="78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1"/>
      <c r="V502" s="73"/>
      <c r="W502" s="45"/>
      <c r="X502" s="26"/>
    </row>
    <row r="503" spans="1:24" s="82" customFormat="1" ht="12.75" customHeight="1" x14ac:dyDescent="0.25">
      <c r="A503" s="73"/>
      <c r="B503" s="78"/>
      <c r="C503" s="78"/>
      <c r="D503" s="78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1"/>
      <c r="V503" s="73"/>
      <c r="W503" s="45"/>
      <c r="X503" s="26"/>
    </row>
    <row r="504" spans="1:24" s="82" customFormat="1" ht="12.75" customHeight="1" x14ac:dyDescent="0.25">
      <c r="A504" s="73"/>
      <c r="B504" s="78"/>
      <c r="C504" s="78"/>
      <c r="D504" s="78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1"/>
      <c r="V504" s="73"/>
      <c r="W504" s="45"/>
      <c r="X504" s="26"/>
    </row>
    <row r="505" spans="1:24" s="82" customFormat="1" ht="12.75" customHeight="1" x14ac:dyDescent="0.25">
      <c r="A505" s="73"/>
      <c r="B505" s="78"/>
      <c r="C505" s="78"/>
      <c r="D505" s="78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1"/>
      <c r="V505" s="73"/>
      <c r="W505" s="45"/>
      <c r="X505" s="26"/>
    </row>
    <row r="506" spans="1:24" s="82" customFormat="1" ht="12.75" customHeight="1" x14ac:dyDescent="0.25">
      <c r="A506" s="73"/>
      <c r="B506" s="78"/>
      <c r="C506" s="78"/>
      <c r="D506" s="78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1"/>
      <c r="V506" s="73"/>
      <c r="W506" s="45"/>
      <c r="X506" s="26"/>
    </row>
    <row r="507" spans="1:24" s="82" customFormat="1" ht="12.75" customHeight="1" x14ac:dyDescent="0.25">
      <c r="A507" s="73"/>
      <c r="B507" s="78"/>
      <c r="C507" s="78"/>
      <c r="D507" s="78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1"/>
      <c r="V507" s="73"/>
      <c r="W507" s="45"/>
      <c r="X507" s="26"/>
    </row>
    <row r="508" spans="1:24" s="82" customFormat="1" ht="12.75" customHeight="1" x14ac:dyDescent="0.25">
      <c r="A508" s="73"/>
      <c r="B508" s="78"/>
      <c r="C508" s="78"/>
      <c r="D508" s="78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1"/>
      <c r="V508" s="73"/>
      <c r="W508" s="45"/>
      <c r="X508" s="26"/>
    </row>
    <row r="509" spans="1:24" s="82" customFormat="1" ht="12.75" customHeight="1" x14ac:dyDescent="0.25">
      <c r="A509" s="73"/>
      <c r="B509" s="78"/>
      <c r="C509" s="78"/>
      <c r="D509" s="78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1"/>
      <c r="V509" s="73"/>
      <c r="W509" s="45"/>
      <c r="X509" s="26"/>
    </row>
    <row r="510" spans="1:24" s="82" customFormat="1" ht="12.75" customHeight="1" x14ac:dyDescent="0.25">
      <c r="A510" s="73"/>
      <c r="B510" s="78"/>
      <c r="C510" s="78"/>
      <c r="D510" s="78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1"/>
      <c r="V510" s="73"/>
      <c r="W510" s="45"/>
      <c r="X510" s="26"/>
    </row>
    <row r="511" spans="1:24" s="82" customFormat="1" ht="12.75" customHeight="1" x14ac:dyDescent="0.25">
      <c r="A511" s="73"/>
      <c r="B511" s="78"/>
      <c r="C511" s="78"/>
      <c r="D511" s="78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1"/>
      <c r="V511" s="73"/>
      <c r="W511" s="45"/>
      <c r="X511" s="26"/>
    </row>
    <row r="512" spans="1:24" s="82" customFormat="1" ht="12.75" customHeight="1" x14ac:dyDescent="0.25">
      <c r="A512" s="73"/>
      <c r="B512" s="78"/>
      <c r="C512" s="78"/>
      <c r="D512" s="78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1"/>
      <c r="V512" s="73"/>
      <c r="W512" s="45"/>
      <c r="X512" s="26"/>
    </row>
    <row r="513" spans="1:24" s="82" customFormat="1" ht="12.75" customHeight="1" x14ac:dyDescent="0.25">
      <c r="A513" s="73"/>
      <c r="B513" s="78"/>
      <c r="C513" s="78"/>
      <c r="D513" s="78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1"/>
      <c r="V513" s="73"/>
      <c r="W513" s="45"/>
      <c r="X513" s="26"/>
    </row>
    <row r="514" spans="1:24" s="82" customFormat="1" ht="12.75" customHeight="1" x14ac:dyDescent="0.25">
      <c r="A514" s="73"/>
      <c r="B514" s="78"/>
      <c r="C514" s="78"/>
      <c r="D514" s="78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1"/>
      <c r="V514" s="73"/>
      <c r="W514" s="45"/>
      <c r="X514" s="26"/>
    </row>
    <row r="515" spans="1:24" s="82" customFormat="1" ht="12.75" customHeight="1" x14ac:dyDescent="0.25">
      <c r="A515" s="73"/>
      <c r="B515" s="78"/>
      <c r="C515" s="78"/>
      <c r="D515" s="78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1"/>
      <c r="V515" s="73"/>
      <c r="W515" s="45"/>
      <c r="X515" s="26"/>
    </row>
    <row r="516" spans="1:24" s="82" customFormat="1" ht="12.75" customHeight="1" x14ac:dyDescent="0.25">
      <c r="A516" s="73"/>
      <c r="B516" s="78"/>
      <c r="C516" s="78"/>
      <c r="D516" s="78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1"/>
      <c r="V516" s="73"/>
      <c r="W516" s="45"/>
      <c r="X516" s="26"/>
    </row>
    <row r="517" spans="1:24" s="82" customFormat="1" ht="12.75" customHeight="1" x14ac:dyDescent="0.25">
      <c r="A517" s="73"/>
      <c r="B517" s="78"/>
      <c r="C517" s="78"/>
      <c r="D517" s="78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1"/>
      <c r="V517" s="73"/>
      <c r="W517" s="45"/>
      <c r="X517" s="26"/>
    </row>
    <row r="518" spans="1:24" s="82" customFormat="1" ht="12.75" customHeight="1" x14ac:dyDescent="0.25">
      <c r="A518" s="73"/>
      <c r="B518" s="78"/>
      <c r="C518" s="78"/>
      <c r="D518" s="78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1"/>
      <c r="V518" s="73"/>
      <c r="W518" s="45"/>
      <c r="X518" s="26"/>
    </row>
    <row r="519" spans="1:24" s="82" customFormat="1" ht="12.75" customHeight="1" x14ac:dyDescent="0.25">
      <c r="A519" s="73"/>
      <c r="B519" s="78"/>
      <c r="C519" s="78"/>
      <c r="D519" s="78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1"/>
      <c r="V519" s="73"/>
      <c r="W519" s="45"/>
      <c r="X519" s="26"/>
    </row>
    <row r="520" spans="1:24" s="82" customFormat="1" ht="12.75" customHeight="1" x14ac:dyDescent="0.25">
      <c r="A520" s="73"/>
      <c r="B520" s="78"/>
      <c r="C520" s="78"/>
      <c r="D520" s="78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1"/>
      <c r="V520" s="73"/>
      <c r="W520" s="45"/>
      <c r="X520" s="26"/>
    </row>
    <row r="521" spans="1:24" s="82" customFormat="1" ht="12.75" customHeight="1" x14ac:dyDescent="0.25">
      <c r="A521" s="73"/>
      <c r="B521" s="78"/>
      <c r="C521" s="78"/>
      <c r="D521" s="78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1"/>
      <c r="V521" s="73"/>
      <c r="W521" s="45"/>
      <c r="X521" s="26"/>
    </row>
    <row r="522" spans="1:24" s="82" customFormat="1" ht="12.75" customHeight="1" x14ac:dyDescent="0.25">
      <c r="A522" s="73"/>
      <c r="B522" s="78"/>
      <c r="C522" s="78"/>
      <c r="D522" s="78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1"/>
      <c r="V522" s="73"/>
      <c r="W522" s="45"/>
      <c r="X522" s="26"/>
    </row>
    <row r="523" spans="1:24" s="82" customFormat="1" ht="12.75" customHeight="1" x14ac:dyDescent="0.25">
      <c r="A523" s="73"/>
      <c r="B523" s="78"/>
      <c r="C523" s="78"/>
      <c r="D523" s="78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1"/>
      <c r="V523" s="73"/>
      <c r="W523" s="45"/>
      <c r="X523" s="26"/>
    </row>
    <row r="524" spans="1:24" s="82" customFormat="1" ht="12.75" customHeight="1" x14ac:dyDescent="0.25">
      <c r="A524" s="73"/>
      <c r="B524" s="78"/>
      <c r="C524" s="78"/>
      <c r="D524" s="78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1"/>
      <c r="V524" s="73"/>
      <c r="W524" s="45"/>
      <c r="X524" s="26"/>
    </row>
    <row r="525" spans="1:24" s="82" customFormat="1" ht="12.75" customHeight="1" x14ac:dyDescent="0.25">
      <c r="A525" s="73"/>
      <c r="B525" s="78"/>
      <c r="C525" s="78"/>
      <c r="D525" s="78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1"/>
      <c r="V525" s="73"/>
      <c r="W525" s="45"/>
      <c r="X525" s="26"/>
    </row>
    <row r="526" spans="1:24" s="82" customFormat="1" ht="12.75" customHeight="1" x14ac:dyDescent="0.25">
      <c r="A526" s="73"/>
      <c r="B526" s="78"/>
      <c r="C526" s="78"/>
      <c r="D526" s="78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1"/>
      <c r="V526" s="73"/>
      <c r="W526" s="45"/>
      <c r="X526" s="26"/>
    </row>
    <row r="527" spans="1:24" s="82" customFormat="1" ht="12.75" customHeight="1" x14ac:dyDescent="0.25">
      <c r="A527" s="73"/>
      <c r="B527" s="78"/>
      <c r="C527" s="78"/>
      <c r="D527" s="78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1"/>
      <c r="V527" s="73"/>
      <c r="W527" s="45"/>
      <c r="X527" s="26"/>
    </row>
    <row r="528" spans="1:24" s="82" customFormat="1" ht="12.75" customHeight="1" x14ac:dyDescent="0.25">
      <c r="A528" s="73"/>
      <c r="B528" s="78"/>
      <c r="C528" s="78"/>
      <c r="D528" s="78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1"/>
      <c r="V528" s="73"/>
      <c r="W528" s="45"/>
      <c r="X528" s="26"/>
    </row>
    <row r="529" spans="1:24" s="82" customFormat="1" ht="12.75" customHeight="1" x14ac:dyDescent="0.25">
      <c r="A529" s="73"/>
      <c r="B529" s="78"/>
      <c r="C529" s="78"/>
      <c r="D529" s="78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1"/>
      <c r="V529" s="73"/>
      <c r="W529" s="45"/>
      <c r="X529" s="26"/>
    </row>
    <row r="530" spans="1:24" s="82" customFormat="1" ht="12.75" customHeight="1" x14ac:dyDescent="0.25">
      <c r="A530" s="73"/>
      <c r="B530" s="78"/>
      <c r="C530" s="78"/>
      <c r="D530" s="78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1"/>
      <c r="V530" s="73"/>
      <c r="W530" s="45"/>
      <c r="X530" s="26"/>
    </row>
    <row r="531" spans="1:24" s="82" customFormat="1" ht="12.75" customHeight="1" x14ac:dyDescent="0.25">
      <c r="A531" s="73"/>
      <c r="B531" s="78"/>
      <c r="C531" s="78"/>
      <c r="D531" s="78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1"/>
      <c r="V531" s="73"/>
      <c r="W531" s="45"/>
      <c r="X531" s="26"/>
    </row>
    <row r="532" spans="1:24" s="82" customFormat="1" ht="12.75" customHeight="1" x14ac:dyDescent="0.25">
      <c r="A532" s="73"/>
      <c r="B532" s="78"/>
      <c r="C532" s="78"/>
      <c r="D532" s="78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1"/>
      <c r="V532" s="73"/>
      <c r="W532" s="45"/>
      <c r="X532" s="26"/>
    </row>
    <row r="533" spans="1:24" s="82" customFormat="1" ht="12.75" customHeight="1" x14ac:dyDescent="0.25">
      <c r="A533" s="73"/>
      <c r="B533" s="78"/>
      <c r="C533" s="78"/>
      <c r="D533" s="78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1"/>
      <c r="V533" s="73"/>
      <c r="W533" s="45"/>
      <c r="X533" s="26"/>
    </row>
    <row r="534" spans="1:24" s="82" customFormat="1" ht="12.75" customHeight="1" x14ac:dyDescent="0.25">
      <c r="A534" s="73"/>
      <c r="B534" s="78"/>
      <c r="C534" s="78"/>
      <c r="D534" s="78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1"/>
      <c r="V534" s="73"/>
      <c r="W534" s="45"/>
      <c r="X534" s="26"/>
    </row>
    <row r="535" spans="1:24" s="82" customFormat="1" ht="12.75" customHeight="1" x14ac:dyDescent="0.25">
      <c r="A535" s="73"/>
      <c r="B535" s="78"/>
      <c r="C535" s="78"/>
      <c r="D535" s="78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1"/>
      <c r="V535" s="73"/>
      <c r="W535" s="45"/>
      <c r="X535" s="26"/>
    </row>
    <row r="536" spans="1:24" s="82" customFormat="1" ht="12.75" customHeight="1" x14ac:dyDescent="0.25">
      <c r="A536" s="73"/>
      <c r="B536" s="78"/>
      <c r="C536" s="78"/>
      <c r="D536" s="78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1"/>
      <c r="V536" s="73"/>
      <c r="W536" s="45"/>
      <c r="X536" s="26"/>
    </row>
    <row r="537" spans="1:24" s="82" customFormat="1" ht="12.75" customHeight="1" x14ac:dyDescent="0.25">
      <c r="A537" s="73"/>
      <c r="B537" s="78"/>
      <c r="C537" s="78"/>
      <c r="D537" s="78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1"/>
      <c r="V537" s="73"/>
      <c r="W537" s="45"/>
      <c r="X537" s="26"/>
    </row>
    <row r="538" spans="1:24" s="82" customFormat="1" ht="12.75" customHeight="1" x14ac:dyDescent="0.25">
      <c r="A538" s="73"/>
      <c r="B538" s="78"/>
      <c r="C538" s="78"/>
      <c r="D538" s="78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1"/>
      <c r="V538" s="73"/>
      <c r="W538" s="45"/>
      <c r="X538" s="26"/>
    </row>
    <row r="539" spans="1:24" s="82" customFormat="1" ht="12.75" customHeight="1" x14ac:dyDescent="0.25">
      <c r="A539" s="73"/>
      <c r="B539" s="78"/>
      <c r="C539" s="78"/>
      <c r="D539" s="78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1"/>
      <c r="V539" s="73"/>
      <c r="W539" s="45"/>
      <c r="X539" s="26"/>
    </row>
    <row r="540" spans="1:24" s="82" customFormat="1" ht="12.75" customHeight="1" x14ac:dyDescent="0.25">
      <c r="A540" s="73"/>
      <c r="B540" s="78"/>
      <c r="C540" s="78"/>
      <c r="D540" s="78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1"/>
      <c r="V540" s="73"/>
      <c r="W540" s="45"/>
      <c r="X540" s="26"/>
    </row>
    <row r="541" spans="1:24" s="82" customFormat="1" ht="12.75" customHeight="1" x14ac:dyDescent="0.25">
      <c r="A541" s="73"/>
      <c r="B541" s="78"/>
      <c r="C541" s="78"/>
      <c r="D541" s="78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1"/>
      <c r="V541" s="73"/>
      <c r="W541" s="45"/>
      <c r="X541" s="26"/>
    </row>
    <row r="542" spans="1:24" s="82" customFormat="1" ht="12.75" customHeight="1" x14ac:dyDescent="0.25">
      <c r="A542" s="73"/>
      <c r="B542" s="78"/>
      <c r="C542" s="78"/>
      <c r="D542" s="78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1"/>
      <c r="V542" s="73"/>
      <c r="W542" s="45"/>
      <c r="X542" s="26"/>
    </row>
    <row r="543" spans="1:24" s="82" customFormat="1" ht="12.75" customHeight="1" x14ac:dyDescent="0.25">
      <c r="A543" s="73"/>
      <c r="B543" s="78"/>
      <c r="C543" s="78"/>
      <c r="D543" s="78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1"/>
      <c r="V543" s="73"/>
      <c r="W543" s="45"/>
      <c r="X543" s="26"/>
    </row>
    <row r="544" spans="1:24" s="82" customFormat="1" ht="12.75" customHeight="1" x14ac:dyDescent="0.25">
      <c r="A544" s="73"/>
      <c r="B544" s="78"/>
      <c r="C544" s="78"/>
      <c r="D544" s="78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1"/>
      <c r="V544" s="73"/>
      <c r="W544" s="45"/>
      <c r="X544" s="26"/>
    </row>
    <row r="545" spans="1:24" s="82" customFormat="1" ht="12.75" customHeight="1" x14ac:dyDescent="0.25">
      <c r="A545" s="73"/>
      <c r="B545" s="78"/>
      <c r="C545" s="78"/>
      <c r="D545" s="78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1"/>
      <c r="V545" s="73"/>
      <c r="W545" s="45"/>
      <c r="X545" s="26"/>
    </row>
    <row r="546" spans="1:24" s="82" customFormat="1" ht="12.75" customHeight="1" x14ac:dyDescent="0.25">
      <c r="A546" s="73"/>
      <c r="B546" s="78"/>
      <c r="C546" s="78"/>
      <c r="D546" s="78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1"/>
      <c r="V546" s="73"/>
      <c r="W546" s="45"/>
      <c r="X546" s="26"/>
    </row>
    <row r="547" spans="1:24" s="82" customFormat="1" ht="12.75" customHeight="1" x14ac:dyDescent="0.25">
      <c r="A547" s="73"/>
      <c r="B547" s="78"/>
      <c r="C547" s="78"/>
      <c r="D547" s="78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1"/>
      <c r="V547" s="73"/>
      <c r="W547" s="45"/>
      <c r="X547" s="26"/>
    </row>
    <row r="548" spans="1:24" s="82" customFormat="1" ht="12.75" customHeight="1" x14ac:dyDescent="0.25">
      <c r="A548" s="73"/>
      <c r="B548" s="78"/>
      <c r="C548" s="78"/>
      <c r="D548" s="78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1"/>
      <c r="V548" s="73"/>
      <c r="W548" s="45"/>
      <c r="X548" s="26"/>
    </row>
    <row r="549" spans="1:24" s="82" customFormat="1" ht="12.75" customHeight="1" x14ac:dyDescent="0.25">
      <c r="A549" s="73"/>
      <c r="B549" s="78"/>
      <c r="C549" s="78"/>
      <c r="D549" s="78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1"/>
      <c r="V549" s="73"/>
      <c r="W549" s="45"/>
      <c r="X549" s="26"/>
    </row>
    <row r="550" spans="1:24" s="82" customFormat="1" ht="12.75" customHeight="1" x14ac:dyDescent="0.25">
      <c r="A550" s="73"/>
      <c r="B550" s="78"/>
      <c r="C550" s="78"/>
      <c r="D550" s="78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1"/>
      <c r="V550" s="73"/>
      <c r="W550" s="45"/>
      <c r="X550" s="26"/>
    </row>
    <row r="551" spans="1:24" s="82" customFormat="1" ht="12.75" customHeight="1" x14ac:dyDescent="0.25">
      <c r="A551" s="73"/>
      <c r="B551" s="78"/>
      <c r="C551" s="78"/>
      <c r="D551" s="78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1"/>
      <c r="V551" s="73"/>
      <c r="W551" s="45"/>
      <c r="X551" s="26"/>
    </row>
    <row r="552" spans="1:24" s="82" customFormat="1" ht="12.75" customHeight="1" x14ac:dyDescent="0.25">
      <c r="A552" s="73"/>
      <c r="B552" s="78"/>
      <c r="C552" s="78"/>
      <c r="D552" s="78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1"/>
      <c r="V552" s="73"/>
      <c r="W552" s="45"/>
      <c r="X552" s="26"/>
    </row>
    <row r="553" spans="1:24" s="82" customFormat="1" ht="12.75" customHeight="1" x14ac:dyDescent="0.25">
      <c r="A553" s="73"/>
      <c r="B553" s="78"/>
      <c r="C553" s="78"/>
      <c r="D553" s="78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1"/>
      <c r="V553" s="73"/>
      <c r="W553" s="45"/>
      <c r="X553" s="26"/>
    </row>
    <row r="554" spans="1:24" s="82" customFormat="1" ht="12.75" customHeight="1" x14ac:dyDescent="0.25">
      <c r="A554" s="73"/>
      <c r="B554" s="78"/>
      <c r="C554" s="78"/>
      <c r="D554" s="78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1"/>
      <c r="V554" s="73"/>
      <c r="W554" s="45"/>
      <c r="X554" s="26"/>
    </row>
    <row r="555" spans="1:24" s="82" customFormat="1" ht="12.75" customHeight="1" x14ac:dyDescent="0.25">
      <c r="A555" s="73"/>
      <c r="B555" s="78"/>
      <c r="C555" s="78"/>
      <c r="D555" s="78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1"/>
      <c r="V555" s="73"/>
      <c r="W555" s="45"/>
      <c r="X555" s="26"/>
    </row>
    <row r="556" spans="1:24" s="82" customFormat="1" ht="12.75" customHeight="1" x14ac:dyDescent="0.25">
      <c r="A556" s="73"/>
      <c r="B556" s="78"/>
      <c r="C556" s="78"/>
      <c r="D556" s="78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1"/>
      <c r="V556" s="73"/>
      <c r="W556" s="45"/>
      <c r="X556" s="26"/>
    </row>
    <row r="557" spans="1:24" s="82" customFormat="1" ht="12.75" customHeight="1" x14ac:dyDescent="0.25">
      <c r="A557" s="73"/>
      <c r="B557" s="78"/>
      <c r="C557" s="78"/>
      <c r="D557" s="78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1"/>
      <c r="V557" s="73"/>
      <c r="W557" s="45"/>
      <c r="X557" s="26"/>
    </row>
    <row r="558" spans="1:24" s="82" customFormat="1" ht="12.75" customHeight="1" x14ac:dyDescent="0.25">
      <c r="A558" s="73"/>
      <c r="B558" s="78"/>
      <c r="C558" s="78"/>
      <c r="D558" s="78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1"/>
      <c r="V558" s="73"/>
      <c r="W558" s="45"/>
      <c r="X558" s="26"/>
    </row>
    <row r="559" spans="1:24" s="82" customFormat="1" ht="12.75" customHeight="1" x14ac:dyDescent="0.25">
      <c r="A559" s="73"/>
      <c r="B559" s="78"/>
      <c r="C559" s="78"/>
      <c r="D559" s="78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1"/>
      <c r="V559" s="73"/>
      <c r="W559" s="45"/>
      <c r="X559" s="26"/>
    </row>
    <row r="560" spans="1:24" s="82" customFormat="1" ht="12.75" customHeight="1" x14ac:dyDescent="0.25">
      <c r="A560" s="73"/>
      <c r="B560" s="78"/>
      <c r="C560" s="78"/>
      <c r="D560" s="78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1"/>
      <c r="V560" s="73"/>
      <c r="W560" s="45"/>
      <c r="X560" s="26"/>
    </row>
    <row r="561" spans="1:24" s="82" customFormat="1" ht="12.75" customHeight="1" x14ac:dyDescent="0.25">
      <c r="A561" s="73"/>
      <c r="B561" s="78"/>
      <c r="C561" s="78"/>
      <c r="D561" s="78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1"/>
      <c r="V561" s="73"/>
      <c r="W561" s="45"/>
      <c r="X561" s="26"/>
    </row>
    <row r="562" spans="1:24" s="82" customFormat="1" ht="12.75" customHeight="1" x14ac:dyDescent="0.25">
      <c r="A562" s="73"/>
      <c r="B562" s="78"/>
      <c r="C562" s="78"/>
      <c r="D562" s="78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1"/>
      <c r="V562" s="73"/>
      <c r="W562" s="45"/>
      <c r="X562" s="26"/>
    </row>
    <row r="563" spans="1:24" s="82" customFormat="1" ht="12.75" customHeight="1" x14ac:dyDescent="0.25">
      <c r="A563" s="73"/>
      <c r="B563" s="78"/>
      <c r="C563" s="78"/>
      <c r="D563" s="78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1"/>
      <c r="V563" s="73"/>
      <c r="W563" s="45"/>
      <c r="X563" s="26"/>
    </row>
    <row r="564" spans="1:24" s="82" customFormat="1" ht="12.75" customHeight="1" x14ac:dyDescent="0.25">
      <c r="A564" s="73"/>
      <c r="B564" s="78"/>
      <c r="C564" s="78"/>
      <c r="D564" s="78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1"/>
      <c r="V564" s="73"/>
      <c r="W564" s="45"/>
      <c r="X564" s="26"/>
    </row>
    <row r="565" spans="1:24" s="82" customFormat="1" ht="12.75" customHeight="1" x14ac:dyDescent="0.25">
      <c r="A565" s="73"/>
      <c r="B565" s="78"/>
      <c r="C565" s="78"/>
      <c r="D565" s="78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1"/>
      <c r="V565" s="73"/>
      <c r="W565" s="45"/>
      <c r="X565" s="26"/>
    </row>
    <row r="566" spans="1:24" s="82" customFormat="1" ht="12.75" customHeight="1" x14ac:dyDescent="0.25">
      <c r="A566" s="73"/>
      <c r="B566" s="78"/>
      <c r="C566" s="78"/>
      <c r="D566" s="78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1"/>
      <c r="V566" s="73"/>
      <c r="W566" s="45"/>
      <c r="X566" s="26"/>
    </row>
    <row r="567" spans="1:24" s="82" customFormat="1" ht="12.75" customHeight="1" x14ac:dyDescent="0.25">
      <c r="A567" s="73"/>
      <c r="B567" s="78"/>
      <c r="C567" s="78"/>
      <c r="D567" s="78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1"/>
      <c r="V567" s="73"/>
      <c r="W567" s="45"/>
      <c r="X567" s="26"/>
    </row>
    <row r="568" spans="1:24" s="82" customFormat="1" ht="12.75" customHeight="1" x14ac:dyDescent="0.25">
      <c r="A568" s="73"/>
      <c r="B568" s="78"/>
      <c r="C568" s="78"/>
      <c r="D568" s="78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1"/>
      <c r="V568" s="73"/>
      <c r="W568" s="45"/>
      <c r="X568" s="26"/>
    </row>
    <row r="569" spans="1:24" s="82" customFormat="1" ht="12.75" customHeight="1" x14ac:dyDescent="0.25">
      <c r="A569" s="73"/>
      <c r="B569" s="78"/>
      <c r="C569" s="78"/>
      <c r="D569" s="78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1"/>
      <c r="V569" s="73"/>
      <c r="W569" s="45"/>
      <c r="X569" s="26"/>
    </row>
    <row r="570" spans="1:24" s="82" customFormat="1" ht="12.75" customHeight="1" x14ac:dyDescent="0.25">
      <c r="A570" s="73"/>
      <c r="B570" s="78"/>
      <c r="C570" s="78"/>
      <c r="D570" s="78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1"/>
      <c r="V570" s="73"/>
      <c r="W570" s="45"/>
      <c r="X570" s="26"/>
    </row>
    <row r="571" spans="1:24" s="82" customFormat="1" ht="12.75" customHeight="1" x14ac:dyDescent="0.25">
      <c r="A571" s="73"/>
      <c r="B571" s="78"/>
      <c r="C571" s="78"/>
      <c r="D571" s="78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1"/>
      <c r="V571" s="73"/>
      <c r="W571" s="45"/>
      <c r="X571" s="26"/>
    </row>
    <row r="572" spans="1:24" s="82" customFormat="1" ht="12.75" customHeight="1" x14ac:dyDescent="0.25">
      <c r="A572" s="73"/>
      <c r="B572" s="78"/>
      <c r="C572" s="78"/>
      <c r="D572" s="78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1"/>
      <c r="V572" s="73"/>
      <c r="W572" s="45"/>
      <c r="X572" s="26"/>
    </row>
    <row r="573" spans="1:24" s="82" customFormat="1" ht="12.75" customHeight="1" x14ac:dyDescent="0.25">
      <c r="A573" s="73"/>
      <c r="B573" s="78"/>
      <c r="C573" s="78"/>
      <c r="D573" s="78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1"/>
      <c r="V573" s="73"/>
      <c r="W573" s="45"/>
      <c r="X573" s="26"/>
    </row>
    <row r="574" spans="1:24" s="82" customFormat="1" ht="12.75" customHeight="1" x14ac:dyDescent="0.25">
      <c r="A574" s="73"/>
      <c r="B574" s="78"/>
      <c r="C574" s="78"/>
      <c r="D574" s="78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1"/>
      <c r="V574" s="73"/>
      <c r="W574" s="45"/>
      <c r="X574" s="26"/>
    </row>
    <row r="575" spans="1:24" s="82" customFormat="1" ht="12.75" customHeight="1" x14ac:dyDescent="0.25">
      <c r="A575" s="73"/>
      <c r="B575" s="78"/>
      <c r="C575" s="78"/>
      <c r="D575" s="78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1"/>
      <c r="V575" s="73"/>
      <c r="W575" s="45"/>
      <c r="X575" s="26"/>
    </row>
    <row r="576" spans="1:24" s="82" customFormat="1" ht="12.75" customHeight="1" x14ac:dyDescent="0.25">
      <c r="A576" s="73"/>
      <c r="B576" s="78"/>
      <c r="C576" s="78"/>
      <c r="D576" s="78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1"/>
      <c r="V576" s="73"/>
      <c r="W576" s="45"/>
      <c r="X576" s="26"/>
    </row>
    <row r="577" spans="1:24" s="82" customFormat="1" ht="12.75" customHeight="1" x14ac:dyDescent="0.25">
      <c r="A577" s="73"/>
      <c r="B577" s="78"/>
      <c r="C577" s="78"/>
      <c r="D577" s="78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1"/>
      <c r="V577" s="73"/>
      <c r="W577" s="45"/>
      <c r="X577" s="26"/>
    </row>
    <row r="578" spans="1:24" s="82" customFormat="1" ht="12.75" customHeight="1" x14ac:dyDescent="0.25">
      <c r="A578" s="73"/>
      <c r="B578" s="78"/>
      <c r="C578" s="78"/>
      <c r="D578" s="78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1"/>
      <c r="V578" s="73"/>
      <c r="W578" s="45"/>
      <c r="X578" s="26"/>
    </row>
    <row r="579" spans="1:24" s="82" customFormat="1" ht="12.75" customHeight="1" x14ac:dyDescent="0.25">
      <c r="A579" s="73"/>
      <c r="B579" s="78"/>
      <c r="C579" s="78"/>
      <c r="D579" s="78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1"/>
      <c r="V579" s="73"/>
      <c r="W579" s="45"/>
      <c r="X579" s="26"/>
    </row>
    <row r="580" spans="1:24" s="82" customFormat="1" ht="12.75" customHeight="1" x14ac:dyDescent="0.25">
      <c r="A580" s="73"/>
      <c r="B580" s="78"/>
      <c r="C580" s="78"/>
      <c r="D580" s="78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1"/>
      <c r="V580" s="73"/>
      <c r="W580" s="45"/>
      <c r="X580" s="26"/>
    </row>
    <row r="581" spans="1:24" s="82" customFormat="1" ht="12.75" customHeight="1" x14ac:dyDescent="0.25">
      <c r="A581" s="73"/>
      <c r="B581" s="78"/>
      <c r="C581" s="78"/>
      <c r="D581" s="78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1"/>
      <c r="V581" s="73"/>
      <c r="W581" s="45"/>
      <c r="X581" s="26"/>
    </row>
    <row r="582" spans="1:24" s="82" customFormat="1" ht="12.75" customHeight="1" x14ac:dyDescent="0.25">
      <c r="A582" s="73"/>
      <c r="B582" s="78"/>
      <c r="C582" s="78"/>
      <c r="D582" s="78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1"/>
      <c r="V582" s="73"/>
      <c r="W582" s="45"/>
      <c r="X582" s="26"/>
    </row>
    <row r="583" spans="1:24" s="82" customFormat="1" ht="12.75" customHeight="1" x14ac:dyDescent="0.25">
      <c r="A583" s="73"/>
      <c r="B583" s="78"/>
      <c r="C583" s="78"/>
      <c r="D583" s="78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1"/>
      <c r="V583" s="73"/>
      <c r="W583" s="45"/>
      <c r="X583" s="26"/>
    </row>
    <row r="584" spans="1:24" s="82" customFormat="1" ht="12.75" customHeight="1" x14ac:dyDescent="0.25">
      <c r="A584" s="73"/>
      <c r="B584" s="78"/>
      <c r="C584" s="78"/>
      <c r="D584" s="78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1"/>
      <c r="V584" s="73"/>
      <c r="W584" s="45"/>
      <c r="X584" s="26"/>
    </row>
    <row r="585" spans="1:24" s="82" customFormat="1" ht="12.75" customHeight="1" x14ac:dyDescent="0.25">
      <c r="A585" s="73"/>
      <c r="B585" s="78"/>
      <c r="C585" s="78"/>
      <c r="D585" s="78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1"/>
      <c r="V585" s="73"/>
      <c r="W585" s="45"/>
      <c r="X585" s="26"/>
    </row>
    <row r="586" spans="1:24" s="82" customFormat="1" ht="12.75" customHeight="1" x14ac:dyDescent="0.25">
      <c r="A586" s="73"/>
      <c r="B586" s="78"/>
      <c r="C586" s="78"/>
      <c r="D586" s="78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1"/>
      <c r="V586" s="73"/>
      <c r="W586" s="45"/>
      <c r="X586" s="26"/>
    </row>
    <row r="587" spans="1:24" s="82" customFormat="1" ht="12.75" customHeight="1" x14ac:dyDescent="0.25">
      <c r="A587" s="73"/>
      <c r="B587" s="78"/>
      <c r="C587" s="78"/>
      <c r="D587" s="78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1"/>
      <c r="V587" s="73"/>
      <c r="W587" s="45"/>
      <c r="X587" s="26"/>
    </row>
    <row r="588" spans="1:24" s="82" customFormat="1" ht="12.75" customHeight="1" x14ac:dyDescent="0.25">
      <c r="A588" s="73"/>
      <c r="B588" s="78"/>
      <c r="C588" s="78"/>
      <c r="D588" s="78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1"/>
      <c r="V588" s="73"/>
      <c r="W588" s="45"/>
      <c r="X588" s="26"/>
    </row>
    <row r="589" spans="1:24" s="82" customFormat="1" ht="12.75" customHeight="1" x14ac:dyDescent="0.25">
      <c r="A589" s="73"/>
      <c r="B589" s="78"/>
      <c r="C589" s="78"/>
      <c r="D589" s="78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1"/>
      <c r="V589" s="73"/>
      <c r="W589" s="45"/>
      <c r="X589" s="26"/>
    </row>
    <row r="590" spans="1:24" s="82" customFormat="1" ht="12.75" customHeight="1" x14ac:dyDescent="0.25">
      <c r="A590" s="73"/>
      <c r="B590" s="78"/>
      <c r="C590" s="78"/>
      <c r="D590" s="78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1"/>
      <c r="V590" s="73"/>
      <c r="W590" s="45"/>
      <c r="X590" s="26"/>
    </row>
    <row r="591" spans="1:24" s="82" customFormat="1" ht="12.75" customHeight="1" x14ac:dyDescent="0.25">
      <c r="A591" s="73"/>
      <c r="B591" s="78"/>
      <c r="C591" s="78"/>
      <c r="D591" s="78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1"/>
      <c r="V591" s="73"/>
      <c r="W591" s="45"/>
      <c r="X591" s="26"/>
    </row>
    <row r="592" spans="1:24" s="82" customFormat="1" ht="12.75" customHeight="1" x14ac:dyDescent="0.25">
      <c r="A592" s="73"/>
      <c r="B592" s="78"/>
      <c r="C592" s="78"/>
      <c r="D592" s="78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1"/>
      <c r="V592" s="73"/>
      <c r="W592" s="45"/>
      <c r="X592" s="26"/>
    </row>
    <row r="593" spans="1:24" s="82" customFormat="1" ht="12.75" customHeight="1" x14ac:dyDescent="0.25">
      <c r="A593" s="73"/>
      <c r="B593" s="78"/>
      <c r="C593" s="78"/>
      <c r="D593" s="78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1"/>
      <c r="V593" s="73"/>
      <c r="W593" s="45"/>
      <c r="X593" s="26"/>
    </row>
    <row r="594" spans="1:24" s="82" customFormat="1" ht="12.75" customHeight="1" x14ac:dyDescent="0.25">
      <c r="A594" s="73"/>
      <c r="B594" s="78"/>
      <c r="C594" s="78"/>
      <c r="D594" s="78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1"/>
      <c r="V594" s="73"/>
      <c r="W594" s="45"/>
      <c r="X594" s="26"/>
    </row>
    <row r="595" spans="1:24" s="82" customFormat="1" ht="12.75" customHeight="1" x14ac:dyDescent="0.25">
      <c r="A595" s="73"/>
      <c r="B595" s="78"/>
      <c r="C595" s="78"/>
      <c r="D595" s="78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1"/>
      <c r="V595" s="73"/>
      <c r="W595" s="45"/>
      <c r="X595" s="26"/>
    </row>
    <row r="596" spans="1:24" s="82" customFormat="1" ht="12.75" customHeight="1" x14ac:dyDescent="0.25">
      <c r="A596" s="73"/>
      <c r="B596" s="78"/>
      <c r="C596" s="78"/>
      <c r="D596" s="78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1"/>
      <c r="V596" s="73"/>
      <c r="W596" s="45"/>
      <c r="X596" s="26"/>
    </row>
    <row r="597" spans="1:24" s="82" customFormat="1" ht="12.75" customHeight="1" x14ac:dyDescent="0.25">
      <c r="A597" s="73"/>
      <c r="B597" s="78"/>
      <c r="C597" s="78"/>
      <c r="D597" s="78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1"/>
      <c r="V597" s="73"/>
      <c r="W597" s="45"/>
      <c r="X597" s="26"/>
    </row>
    <row r="598" spans="1:24" s="82" customFormat="1" ht="12.75" customHeight="1" x14ac:dyDescent="0.25">
      <c r="A598" s="73"/>
      <c r="B598" s="78"/>
      <c r="C598" s="78"/>
      <c r="D598" s="78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1"/>
      <c r="V598" s="73"/>
      <c r="W598" s="45"/>
      <c r="X598" s="26"/>
    </row>
    <row r="599" spans="1:24" s="82" customFormat="1" ht="12.75" customHeight="1" x14ac:dyDescent="0.25">
      <c r="A599" s="73"/>
      <c r="B599" s="78"/>
      <c r="C599" s="78"/>
      <c r="D599" s="78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1"/>
      <c r="V599" s="73"/>
      <c r="W599" s="45"/>
      <c r="X599" s="26"/>
    </row>
    <row r="600" spans="1:24" s="82" customFormat="1" ht="12.75" customHeight="1" x14ac:dyDescent="0.25">
      <c r="A600" s="73"/>
      <c r="B600" s="78"/>
      <c r="C600" s="78"/>
      <c r="D600" s="78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1"/>
      <c r="V600" s="73"/>
      <c r="W600" s="45"/>
      <c r="X600" s="26"/>
    </row>
    <row r="601" spans="1:24" s="82" customFormat="1" ht="12.75" customHeight="1" x14ac:dyDescent="0.25">
      <c r="A601" s="73"/>
      <c r="B601" s="78"/>
      <c r="C601" s="78"/>
      <c r="D601" s="78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1"/>
      <c r="V601" s="73"/>
      <c r="W601" s="45"/>
      <c r="X601" s="26"/>
    </row>
    <row r="602" spans="1:24" s="82" customFormat="1" ht="12.75" customHeight="1" x14ac:dyDescent="0.25">
      <c r="A602" s="73"/>
      <c r="B602" s="78"/>
      <c r="C602" s="78"/>
      <c r="D602" s="78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1"/>
      <c r="V602" s="73"/>
      <c r="W602" s="45"/>
      <c r="X602" s="26"/>
    </row>
    <row r="603" spans="1:24" s="82" customFormat="1" ht="12.75" customHeight="1" x14ac:dyDescent="0.25">
      <c r="A603" s="73"/>
      <c r="B603" s="78"/>
      <c r="C603" s="78"/>
      <c r="D603" s="78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1"/>
      <c r="V603" s="73"/>
      <c r="W603" s="45"/>
      <c r="X603" s="26"/>
    </row>
    <row r="604" spans="1:24" s="82" customFormat="1" ht="12.75" customHeight="1" x14ac:dyDescent="0.25">
      <c r="A604" s="73"/>
      <c r="B604" s="78"/>
      <c r="C604" s="78"/>
      <c r="D604" s="78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1"/>
      <c r="V604" s="73"/>
      <c r="W604" s="45"/>
      <c r="X604" s="26"/>
    </row>
    <row r="605" spans="1:24" s="82" customFormat="1" ht="12.75" customHeight="1" x14ac:dyDescent="0.25">
      <c r="A605" s="73"/>
      <c r="B605" s="78"/>
      <c r="C605" s="78"/>
      <c r="D605" s="78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1"/>
      <c r="V605" s="73"/>
      <c r="W605" s="45"/>
      <c r="X605" s="26"/>
    </row>
    <row r="606" spans="1:24" s="82" customFormat="1" ht="12.75" customHeight="1" x14ac:dyDescent="0.25">
      <c r="A606" s="73"/>
      <c r="B606" s="78"/>
      <c r="C606" s="78"/>
      <c r="D606" s="78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1"/>
      <c r="V606" s="73"/>
      <c r="W606" s="45"/>
      <c r="X606" s="26"/>
    </row>
    <row r="607" spans="1:24" s="82" customFormat="1" ht="12.75" customHeight="1" x14ac:dyDescent="0.25">
      <c r="A607" s="73"/>
      <c r="B607" s="78"/>
      <c r="C607" s="78"/>
      <c r="D607" s="78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1"/>
      <c r="V607" s="73"/>
      <c r="W607" s="45"/>
      <c r="X607" s="26"/>
    </row>
    <row r="608" spans="1:24" s="82" customFormat="1" ht="12.75" customHeight="1" x14ac:dyDescent="0.25">
      <c r="A608" s="73"/>
      <c r="B608" s="78"/>
      <c r="C608" s="78"/>
      <c r="D608" s="78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1"/>
      <c r="V608" s="73"/>
      <c r="W608" s="45"/>
      <c r="X608" s="26"/>
    </row>
    <row r="609" spans="1:24" s="82" customFormat="1" ht="12.75" customHeight="1" x14ac:dyDescent="0.25">
      <c r="A609" s="73"/>
      <c r="B609" s="78"/>
      <c r="C609" s="78"/>
      <c r="D609" s="78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1"/>
      <c r="V609" s="73"/>
      <c r="W609" s="45"/>
      <c r="X609" s="26"/>
    </row>
    <row r="610" spans="1:24" s="82" customFormat="1" ht="12.75" customHeight="1" x14ac:dyDescent="0.25">
      <c r="A610" s="73"/>
      <c r="B610" s="78"/>
      <c r="C610" s="78"/>
      <c r="D610" s="78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1"/>
      <c r="V610" s="73"/>
      <c r="W610" s="45"/>
      <c r="X610" s="26"/>
    </row>
    <row r="611" spans="1:24" s="82" customFormat="1" ht="12.75" customHeight="1" x14ac:dyDescent="0.25">
      <c r="A611" s="73"/>
      <c r="B611" s="78"/>
      <c r="C611" s="78"/>
      <c r="D611" s="78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1"/>
      <c r="V611" s="73"/>
      <c r="W611" s="45"/>
      <c r="X611" s="26"/>
    </row>
    <row r="612" spans="1:24" s="82" customFormat="1" ht="12.75" customHeight="1" x14ac:dyDescent="0.25">
      <c r="A612" s="73"/>
      <c r="B612" s="78"/>
      <c r="C612" s="78"/>
      <c r="D612" s="78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1"/>
      <c r="V612" s="73"/>
      <c r="W612" s="45"/>
      <c r="X612" s="26"/>
    </row>
    <row r="613" spans="1:24" s="82" customFormat="1" ht="12.75" customHeight="1" x14ac:dyDescent="0.25">
      <c r="A613" s="73"/>
      <c r="B613" s="78"/>
      <c r="C613" s="78"/>
      <c r="D613" s="78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1"/>
      <c r="V613" s="73"/>
      <c r="W613" s="45"/>
      <c r="X613" s="26"/>
    </row>
    <row r="614" spans="1:24" s="82" customFormat="1" ht="12.75" customHeight="1" x14ac:dyDescent="0.25">
      <c r="A614" s="73"/>
      <c r="B614" s="78"/>
      <c r="C614" s="78"/>
      <c r="D614" s="78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1"/>
      <c r="V614" s="73"/>
      <c r="W614" s="45"/>
      <c r="X614" s="26"/>
    </row>
    <row r="615" spans="1:24" s="82" customFormat="1" ht="12.75" customHeight="1" x14ac:dyDescent="0.25">
      <c r="A615" s="73"/>
      <c r="B615" s="78"/>
      <c r="C615" s="78"/>
      <c r="D615" s="78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1"/>
      <c r="V615" s="73"/>
      <c r="W615" s="45"/>
      <c r="X615" s="26"/>
    </row>
    <row r="616" spans="1:24" s="82" customFormat="1" ht="12.75" customHeight="1" x14ac:dyDescent="0.25">
      <c r="A616" s="73"/>
      <c r="B616" s="78"/>
      <c r="C616" s="78"/>
      <c r="D616" s="78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1"/>
      <c r="V616" s="73"/>
      <c r="W616" s="45"/>
      <c r="X616" s="26"/>
    </row>
    <row r="617" spans="1:24" s="82" customFormat="1" ht="12.75" customHeight="1" x14ac:dyDescent="0.25">
      <c r="A617" s="73"/>
      <c r="B617" s="78"/>
      <c r="C617" s="78"/>
      <c r="D617" s="78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1"/>
      <c r="V617" s="73"/>
      <c r="W617" s="45"/>
      <c r="X617" s="26"/>
    </row>
    <row r="618" spans="1:24" s="82" customFormat="1" ht="12.75" customHeight="1" x14ac:dyDescent="0.25">
      <c r="A618" s="73"/>
      <c r="B618" s="78"/>
      <c r="C618" s="78"/>
      <c r="D618" s="78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1"/>
      <c r="V618" s="73"/>
      <c r="W618" s="45"/>
      <c r="X618" s="26"/>
    </row>
    <row r="619" spans="1:24" s="82" customFormat="1" ht="12.75" customHeight="1" x14ac:dyDescent="0.25">
      <c r="A619" s="73"/>
      <c r="B619" s="78"/>
      <c r="C619" s="78"/>
      <c r="D619" s="78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1"/>
      <c r="V619" s="73"/>
      <c r="W619" s="45"/>
      <c r="X619" s="26"/>
    </row>
    <row r="620" spans="1:24" s="82" customFormat="1" ht="12.75" customHeight="1" x14ac:dyDescent="0.25">
      <c r="A620" s="73"/>
      <c r="B620" s="78"/>
      <c r="C620" s="78"/>
      <c r="D620" s="78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1"/>
      <c r="V620" s="73"/>
      <c r="W620" s="45"/>
      <c r="X620" s="26"/>
    </row>
    <row r="621" spans="1:24" s="82" customFormat="1" ht="12.75" customHeight="1" x14ac:dyDescent="0.25">
      <c r="A621" s="73"/>
      <c r="B621" s="78"/>
      <c r="C621" s="78"/>
      <c r="D621" s="78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1"/>
      <c r="V621" s="73"/>
      <c r="W621" s="45"/>
      <c r="X621" s="26"/>
    </row>
    <row r="622" spans="1:24" s="82" customFormat="1" ht="12.75" customHeight="1" x14ac:dyDescent="0.25">
      <c r="A622" s="73"/>
      <c r="B622" s="78"/>
      <c r="C622" s="78"/>
      <c r="D622" s="78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1"/>
      <c r="V622" s="73"/>
      <c r="W622" s="45"/>
      <c r="X622" s="26"/>
    </row>
    <row r="623" spans="1:24" s="82" customFormat="1" ht="12.75" customHeight="1" x14ac:dyDescent="0.25">
      <c r="A623" s="73"/>
      <c r="B623" s="78"/>
      <c r="C623" s="78"/>
      <c r="D623" s="78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1"/>
      <c r="V623" s="73"/>
      <c r="W623" s="45"/>
      <c r="X623" s="26"/>
    </row>
    <row r="624" spans="1:24" s="82" customFormat="1" ht="12.75" customHeight="1" x14ac:dyDescent="0.25">
      <c r="A624" s="73"/>
      <c r="B624" s="78"/>
      <c r="C624" s="78"/>
      <c r="D624" s="78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1"/>
      <c r="V624" s="73"/>
      <c r="W624" s="45"/>
      <c r="X624" s="26"/>
    </row>
    <row r="625" spans="1:24" s="82" customFormat="1" ht="12.75" customHeight="1" x14ac:dyDescent="0.25">
      <c r="A625" s="73"/>
      <c r="B625" s="78"/>
      <c r="C625" s="78"/>
      <c r="D625" s="78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1"/>
      <c r="V625" s="73"/>
      <c r="W625" s="45"/>
      <c r="X625" s="26"/>
    </row>
    <row r="626" spans="1:24" s="82" customFormat="1" ht="12.75" customHeight="1" x14ac:dyDescent="0.25">
      <c r="A626" s="73"/>
      <c r="B626" s="78"/>
      <c r="C626" s="78"/>
      <c r="D626" s="78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1"/>
      <c r="V626" s="73"/>
      <c r="W626" s="45"/>
      <c r="X626" s="26"/>
    </row>
    <row r="627" spans="1:24" s="82" customFormat="1" ht="12.75" customHeight="1" x14ac:dyDescent="0.25">
      <c r="A627" s="73"/>
      <c r="B627" s="78"/>
      <c r="C627" s="78"/>
      <c r="D627" s="78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1"/>
      <c r="V627" s="73"/>
      <c r="W627" s="45"/>
      <c r="X627" s="26"/>
    </row>
    <row r="628" spans="1:24" s="82" customFormat="1" ht="12.75" customHeight="1" x14ac:dyDescent="0.25">
      <c r="A628" s="73"/>
      <c r="B628" s="78"/>
      <c r="C628" s="78"/>
      <c r="D628" s="78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1"/>
      <c r="V628" s="73"/>
      <c r="W628" s="45"/>
      <c r="X628" s="26"/>
    </row>
    <row r="629" spans="1:24" s="82" customFormat="1" ht="12.75" customHeight="1" x14ac:dyDescent="0.25">
      <c r="A629" s="73"/>
      <c r="B629" s="78"/>
      <c r="C629" s="78"/>
      <c r="D629" s="78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1"/>
      <c r="V629" s="73"/>
      <c r="W629" s="45"/>
      <c r="X629" s="26"/>
    </row>
    <row r="630" spans="1:24" s="82" customFormat="1" ht="12.75" customHeight="1" x14ac:dyDescent="0.25">
      <c r="A630" s="73"/>
      <c r="B630" s="78"/>
      <c r="C630" s="78"/>
      <c r="D630" s="78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1"/>
      <c r="V630" s="73"/>
      <c r="W630" s="45"/>
      <c r="X630" s="26"/>
    </row>
    <row r="631" spans="1:24" s="82" customFormat="1" ht="12.75" customHeight="1" x14ac:dyDescent="0.25">
      <c r="A631" s="73"/>
      <c r="B631" s="78"/>
      <c r="C631" s="78"/>
      <c r="D631" s="78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1"/>
      <c r="V631" s="73"/>
      <c r="W631" s="45"/>
      <c r="X631" s="26"/>
    </row>
    <row r="632" spans="1:24" s="82" customFormat="1" ht="12.75" customHeight="1" x14ac:dyDescent="0.25">
      <c r="A632" s="73"/>
      <c r="B632" s="78"/>
      <c r="C632" s="78"/>
      <c r="D632" s="78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1"/>
      <c r="V632" s="73"/>
      <c r="W632" s="45"/>
      <c r="X632" s="26"/>
    </row>
    <row r="633" spans="1:24" s="82" customFormat="1" ht="12.75" customHeight="1" x14ac:dyDescent="0.25">
      <c r="A633" s="73"/>
      <c r="B633" s="78"/>
      <c r="C633" s="78"/>
      <c r="D633" s="78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1"/>
      <c r="V633" s="73"/>
      <c r="W633" s="45"/>
      <c r="X633" s="26"/>
    </row>
    <row r="634" spans="1:24" s="82" customFormat="1" ht="12.75" customHeight="1" x14ac:dyDescent="0.25">
      <c r="A634" s="73"/>
      <c r="B634" s="78"/>
      <c r="C634" s="78"/>
      <c r="D634" s="78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1"/>
      <c r="V634" s="73"/>
      <c r="W634" s="45"/>
      <c r="X634" s="26"/>
    </row>
    <row r="635" spans="1:24" s="82" customFormat="1" ht="12.75" customHeight="1" x14ac:dyDescent="0.25">
      <c r="A635" s="73"/>
      <c r="B635" s="78"/>
      <c r="C635" s="78"/>
      <c r="D635" s="78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1"/>
      <c r="V635" s="73"/>
      <c r="W635" s="45"/>
      <c r="X635" s="26"/>
    </row>
    <row r="636" spans="1:24" s="82" customFormat="1" ht="12.75" customHeight="1" x14ac:dyDescent="0.25">
      <c r="A636" s="73"/>
      <c r="B636" s="78"/>
      <c r="C636" s="78"/>
      <c r="D636" s="78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1"/>
      <c r="V636" s="73"/>
      <c r="W636" s="45"/>
      <c r="X636" s="26"/>
    </row>
    <row r="637" spans="1:24" s="82" customFormat="1" ht="12.75" customHeight="1" x14ac:dyDescent="0.25">
      <c r="A637" s="73"/>
      <c r="B637" s="78"/>
      <c r="C637" s="78"/>
      <c r="D637" s="78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1"/>
      <c r="V637" s="73"/>
      <c r="W637" s="45"/>
      <c r="X637" s="26"/>
    </row>
    <row r="638" spans="1:24" s="82" customFormat="1" ht="12.75" customHeight="1" x14ac:dyDescent="0.25">
      <c r="A638" s="73"/>
      <c r="B638" s="78"/>
      <c r="C638" s="78"/>
      <c r="D638" s="78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1"/>
      <c r="V638" s="73"/>
      <c r="W638" s="45"/>
      <c r="X638" s="26"/>
    </row>
    <row r="639" spans="1:24" s="82" customFormat="1" ht="12.75" customHeight="1" x14ac:dyDescent="0.25">
      <c r="A639" s="73"/>
      <c r="B639" s="78"/>
      <c r="C639" s="78"/>
      <c r="D639" s="78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1"/>
      <c r="V639" s="73"/>
      <c r="W639" s="45"/>
      <c r="X639" s="26"/>
    </row>
    <row r="640" spans="1:24" s="82" customFormat="1" ht="12.75" customHeight="1" x14ac:dyDescent="0.25">
      <c r="A640" s="73"/>
      <c r="B640" s="78"/>
      <c r="C640" s="78"/>
      <c r="D640" s="78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1"/>
      <c r="V640" s="73"/>
      <c r="W640" s="45"/>
      <c r="X640" s="26"/>
    </row>
    <row r="641" spans="1:24" s="82" customFormat="1" ht="12.75" customHeight="1" x14ac:dyDescent="0.25">
      <c r="A641" s="73"/>
      <c r="B641" s="78"/>
      <c r="C641" s="78"/>
      <c r="D641" s="78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1"/>
      <c r="V641" s="73"/>
      <c r="W641" s="45"/>
      <c r="X641" s="26"/>
    </row>
    <row r="642" spans="1:24" s="82" customFormat="1" ht="12.75" customHeight="1" x14ac:dyDescent="0.25">
      <c r="A642" s="73"/>
      <c r="B642" s="78"/>
      <c r="C642" s="78"/>
      <c r="D642" s="78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1"/>
      <c r="V642" s="73"/>
      <c r="W642" s="45"/>
      <c r="X642" s="26"/>
    </row>
    <row r="643" spans="1:24" s="82" customFormat="1" ht="12.75" customHeight="1" x14ac:dyDescent="0.25">
      <c r="A643" s="73"/>
      <c r="B643" s="78"/>
      <c r="C643" s="78"/>
      <c r="D643" s="78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1"/>
      <c r="V643" s="73"/>
      <c r="W643" s="45"/>
      <c r="X643" s="26"/>
    </row>
    <row r="644" spans="1:24" s="82" customFormat="1" ht="12.75" customHeight="1" x14ac:dyDescent="0.25">
      <c r="A644" s="73"/>
      <c r="B644" s="78"/>
      <c r="C644" s="78"/>
      <c r="D644" s="78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1"/>
      <c r="V644" s="73"/>
      <c r="W644" s="45"/>
      <c r="X644" s="26"/>
    </row>
    <row r="645" spans="1:24" s="82" customFormat="1" ht="12.75" customHeight="1" x14ac:dyDescent="0.25">
      <c r="A645" s="73"/>
      <c r="B645" s="78"/>
      <c r="C645" s="78"/>
      <c r="D645" s="78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1"/>
      <c r="V645" s="73"/>
      <c r="W645" s="45"/>
      <c r="X645" s="26"/>
    </row>
    <row r="646" spans="1:24" s="82" customFormat="1" ht="12.75" customHeight="1" x14ac:dyDescent="0.25">
      <c r="A646" s="73"/>
      <c r="B646" s="78"/>
      <c r="C646" s="78"/>
      <c r="D646" s="78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1"/>
      <c r="V646" s="73"/>
      <c r="W646" s="45"/>
      <c r="X646" s="26"/>
    </row>
    <row r="647" spans="1:24" s="82" customFormat="1" ht="12.75" customHeight="1" x14ac:dyDescent="0.25">
      <c r="A647" s="73"/>
      <c r="B647" s="78"/>
      <c r="C647" s="78"/>
      <c r="D647" s="78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1"/>
      <c r="V647" s="73"/>
      <c r="W647" s="45"/>
      <c r="X647" s="26"/>
    </row>
    <row r="648" spans="1:24" s="82" customFormat="1" ht="12.75" customHeight="1" x14ac:dyDescent="0.25">
      <c r="A648" s="73"/>
      <c r="B648" s="78"/>
      <c r="C648" s="78"/>
      <c r="D648" s="78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1"/>
      <c r="V648" s="73"/>
      <c r="W648" s="45"/>
      <c r="X648" s="26"/>
    </row>
    <row r="649" spans="1:24" s="82" customFormat="1" ht="12.75" customHeight="1" x14ac:dyDescent="0.25">
      <c r="A649" s="73"/>
      <c r="B649" s="78"/>
      <c r="C649" s="78"/>
      <c r="D649" s="78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1"/>
      <c r="V649" s="73"/>
      <c r="W649" s="45"/>
      <c r="X649" s="26"/>
    </row>
    <row r="650" spans="1:24" s="82" customFormat="1" ht="12.75" customHeight="1" x14ac:dyDescent="0.25">
      <c r="A650" s="73"/>
      <c r="B650" s="78"/>
      <c r="C650" s="78"/>
      <c r="D650" s="78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1"/>
      <c r="V650" s="73"/>
      <c r="W650" s="45"/>
      <c r="X650" s="26"/>
    </row>
    <row r="651" spans="1:24" s="82" customFormat="1" ht="12.75" customHeight="1" x14ac:dyDescent="0.25">
      <c r="A651" s="73"/>
      <c r="B651" s="78"/>
      <c r="C651" s="78"/>
      <c r="D651" s="78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1"/>
      <c r="V651" s="73"/>
      <c r="W651" s="45"/>
      <c r="X651" s="26"/>
    </row>
    <row r="652" spans="1:24" s="82" customFormat="1" ht="12.75" customHeight="1" x14ac:dyDescent="0.25">
      <c r="A652" s="73"/>
      <c r="B652" s="78"/>
      <c r="C652" s="78"/>
      <c r="D652" s="78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1"/>
      <c r="V652" s="73"/>
      <c r="W652" s="45"/>
      <c r="X652" s="26"/>
    </row>
    <row r="653" spans="1:24" s="82" customFormat="1" ht="12.75" customHeight="1" x14ac:dyDescent="0.25">
      <c r="A653" s="73"/>
      <c r="B653" s="78"/>
      <c r="C653" s="78"/>
      <c r="D653" s="78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1"/>
      <c r="V653" s="73"/>
      <c r="W653" s="45"/>
      <c r="X653" s="26"/>
    </row>
    <row r="654" spans="1:24" s="82" customFormat="1" ht="12.75" customHeight="1" x14ac:dyDescent="0.25">
      <c r="A654" s="73"/>
      <c r="B654" s="78"/>
      <c r="C654" s="78"/>
      <c r="D654" s="78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1"/>
      <c r="V654" s="73"/>
      <c r="W654" s="45"/>
      <c r="X654" s="26"/>
    </row>
    <row r="655" spans="1:24" s="82" customFormat="1" ht="12.75" customHeight="1" x14ac:dyDescent="0.25">
      <c r="A655" s="73"/>
      <c r="B655" s="78"/>
      <c r="C655" s="78"/>
      <c r="D655" s="78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1"/>
      <c r="V655" s="73"/>
      <c r="W655" s="45"/>
      <c r="X655" s="26"/>
    </row>
    <row r="656" spans="1:24" s="82" customFormat="1" ht="12.75" customHeight="1" x14ac:dyDescent="0.25">
      <c r="A656" s="73"/>
      <c r="B656" s="78"/>
      <c r="C656" s="78"/>
      <c r="D656" s="78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1"/>
      <c r="V656" s="73"/>
      <c r="W656" s="45"/>
      <c r="X656" s="26"/>
    </row>
    <row r="657" spans="1:24" s="82" customFormat="1" ht="12.75" customHeight="1" x14ac:dyDescent="0.25">
      <c r="A657" s="73"/>
      <c r="B657" s="78"/>
      <c r="C657" s="78"/>
      <c r="D657" s="78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1"/>
      <c r="V657" s="73"/>
      <c r="W657" s="45"/>
      <c r="X657" s="26"/>
    </row>
    <row r="658" spans="1:24" s="82" customFormat="1" ht="12.75" customHeight="1" x14ac:dyDescent="0.25">
      <c r="A658" s="73"/>
      <c r="B658" s="78"/>
      <c r="C658" s="78"/>
      <c r="D658" s="78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1"/>
      <c r="V658" s="73"/>
      <c r="W658" s="45"/>
      <c r="X658" s="26"/>
    </row>
    <row r="659" spans="1:24" s="82" customFormat="1" ht="12.75" customHeight="1" x14ac:dyDescent="0.25">
      <c r="A659" s="73"/>
      <c r="B659" s="78"/>
      <c r="C659" s="78"/>
      <c r="D659" s="78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1"/>
      <c r="V659" s="73"/>
      <c r="W659" s="45"/>
      <c r="X659" s="26"/>
    </row>
    <row r="660" spans="1:24" s="82" customFormat="1" ht="12.75" customHeight="1" x14ac:dyDescent="0.25">
      <c r="A660" s="73"/>
      <c r="B660" s="78"/>
      <c r="C660" s="78"/>
      <c r="D660" s="78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1"/>
      <c r="V660" s="73"/>
      <c r="W660" s="45"/>
      <c r="X660" s="26"/>
    </row>
    <row r="661" spans="1:24" s="82" customFormat="1" ht="12.75" customHeight="1" x14ac:dyDescent="0.25">
      <c r="A661" s="73"/>
      <c r="B661" s="78"/>
      <c r="C661" s="78"/>
      <c r="D661" s="78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1"/>
      <c r="V661" s="73"/>
      <c r="W661" s="45"/>
      <c r="X661" s="26"/>
    </row>
    <row r="662" spans="1:24" s="82" customFormat="1" ht="12.75" customHeight="1" x14ac:dyDescent="0.25">
      <c r="A662" s="73"/>
      <c r="B662" s="78"/>
      <c r="C662" s="78"/>
      <c r="D662" s="78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1"/>
      <c r="V662" s="73"/>
      <c r="W662" s="45"/>
      <c r="X662" s="26"/>
    </row>
    <row r="663" spans="1:24" s="82" customFormat="1" ht="12.75" customHeight="1" x14ac:dyDescent="0.25">
      <c r="A663" s="73"/>
      <c r="B663" s="78"/>
      <c r="C663" s="78"/>
      <c r="D663" s="78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1"/>
      <c r="V663" s="73"/>
      <c r="W663" s="45"/>
      <c r="X663" s="26"/>
    </row>
    <row r="664" spans="1:24" s="82" customFormat="1" ht="12.75" customHeight="1" x14ac:dyDescent="0.25">
      <c r="A664" s="73"/>
      <c r="B664" s="78"/>
      <c r="C664" s="78"/>
      <c r="D664" s="78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1"/>
      <c r="V664" s="73"/>
      <c r="W664" s="45"/>
      <c r="X664" s="26"/>
    </row>
    <row r="665" spans="1:24" s="82" customFormat="1" ht="12.75" customHeight="1" x14ac:dyDescent="0.25">
      <c r="A665" s="73"/>
      <c r="B665" s="78"/>
      <c r="C665" s="78"/>
      <c r="D665" s="78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1"/>
      <c r="V665" s="73"/>
      <c r="W665" s="45"/>
      <c r="X665" s="26"/>
    </row>
    <row r="666" spans="1:24" s="82" customFormat="1" ht="12.75" customHeight="1" x14ac:dyDescent="0.25">
      <c r="A666" s="73"/>
      <c r="B666" s="78"/>
      <c r="C666" s="78"/>
      <c r="D666" s="78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1"/>
      <c r="V666" s="73"/>
      <c r="W666" s="45"/>
      <c r="X666" s="26"/>
    </row>
    <row r="667" spans="1:24" s="82" customFormat="1" ht="12.75" customHeight="1" x14ac:dyDescent="0.25">
      <c r="A667" s="73"/>
      <c r="B667" s="78"/>
      <c r="C667" s="78"/>
      <c r="D667" s="78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1"/>
      <c r="V667" s="73"/>
      <c r="W667" s="45"/>
      <c r="X667" s="26"/>
    </row>
    <row r="668" spans="1:24" s="82" customFormat="1" ht="12.75" customHeight="1" x14ac:dyDescent="0.25">
      <c r="A668" s="73"/>
      <c r="B668" s="78"/>
      <c r="C668" s="78"/>
      <c r="D668" s="78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1"/>
      <c r="V668" s="73"/>
      <c r="W668" s="45"/>
      <c r="X668" s="26"/>
    </row>
    <row r="669" spans="1:24" s="82" customFormat="1" ht="12.75" customHeight="1" x14ac:dyDescent="0.25">
      <c r="A669" s="73"/>
      <c r="B669" s="78"/>
      <c r="C669" s="78"/>
      <c r="D669" s="78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1"/>
      <c r="V669" s="73"/>
      <c r="W669" s="45"/>
      <c r="X669" s="26"/>
    </row>
    <row r="670" spans="1:24" s="82" customFormat="1" ht="12.75" customHeight="1" x14ac:dyDescent="0.25">
      <c r="A670" s="73"/>
      <c r="B670" s="78"/>
      <c r="C670" s="78"/>
      <c r="D670" s="78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1"/>
      <c r="V670" s="73"/>
      <c r="W670" s="45"/>
      <c r="X670" s="26"/>
    </row>
    <row r="671" spans="1:24" s="82" customFormat="1" ht="12.75" customHeight="1" x14ac:dyDescent="0.25">
      <c r="A671" s="73"/>
      <c r="B671" s="78"/>
      <c r="C671" s="78"/>
      <c r="D671" s="78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1"/>
      <c r="V671" s="73"/>
      <c r="W671" s="45"/>
      <c r="X671" s="26"/>
    </row>
    <row r="672" spans="1:24" s="82" customFormat="1" ht="12.75" customHeight="1" x14ac:dyDescent="0.25">
      <c r="A672" s="73"/>
      <c r="B672" s="78"/>
      <c r="C672" s="78"/>
      <c r="D672" s="78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1"/>
      <c r="V672" s="73"/>
      <c r="W672" s="45"/>
      <c r="X672" s="26"/>
    </row>
    <row r="673" spans="1:24" s="82" customFormat="1" ht="12.75" customHeight="1" x14ac:dyDescent="0.25">
      <c r="A673" s="73"/>
      <c r="B673" s="78"/>
      <c r="C673" s="78"/>
      <c r="D673" s="78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1"/>
      <c r="V673" s="73"/>
      <c r="W673" s="45"/>
      <c r="X673" s="26"/>
    </row>
    <row r="674" spans="1:24" s="82" customFormat="1" ht="12.75" customHeight="1" x14ac:dyDescent="0.25">
      <c r="A674" s="73"/>
      <c r="B674" s="78"/>
      <c r="C674" s="78"/>
      <c r="D674" s="78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1"/>
      <c r="V674" s="73"/>
      <c r="W674" s="45"/>
      <c r="X674" s="26"/>
    </row>
    <row r="675" spans="1:24" s="82" customFormat="1" ht="12.75" customHeight="1" x14ac:dyDescent="0.25">
      <c r="A675" s="73"/>
      <c r="B675" s="78"/>
      <c r="C675" s="78"/>
      <c r="D675" s="78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1"/>
      <c r="V675" s="73"/>
      <c r="W675" s="45"/>
      <c r="X675" s="26"/>
    </row>
    <row r="676" spans="1:24" s="82" customFormat="1" ht="12.75" customHeight="1" x14ac:dyDescent="0.25">
      <c r="A676" s="73"/>
      <c r="B676" s="78"/>
      <c r="C676" s="78"/>
      <c r="D676" s="78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1"/>
      <c r="V676" s="73"/>
      <c r="W676" s="45"/>
      <c r="X676" s="26"/>
    </row>
    <row r="677" spans="1:24" s="82" customFormat="1" ht="12.75" customHeight="1" x14ac:dyDescent="0.25">
      <c r="A677" s="73"/>
      <c r="B677" s="78"/>
      <c r="C677" s="78"/>
      <c r="D677" s="78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1"/>
      <c r="V677" s="73"/>
      <c r="W677" s="45"/>
      <c r="X677" s="26"/>
    </row>
    <row r="678" spans="1:24" s="82" customFormat="1" ht="12.75" customHeight="1" x14ac:dyDescent="0.25">
      <c r="A678" s="73"/>
      <c r="B678" s="78"/>
      <c r="C678" s="78"/>
      <c r="D678" s="78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1"/>
      <c r="V678" s="73"/>
      <c r="W678" s="45"/>
      <c r="X678" s="26"/>
    </row>
    <row r="679" spans="1:24" s="82" customFormat="1" ht="12.75" customHeight="1" x14ac:dyDescent="0.25">
      <c r="A679" s="73"/>
      <c r="B679" s="78"/>
      <c r="C679" s="78"/>
      <c r="D679" s="78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1"/>
      <c r="V679" s="73"/>
      <c r="W679" s="45"/>
      <c r="X679" s="26"/>
    </row>
    <row r="680" spans="1:24" s="82" customFormat="1" ht="12.75" customHeight="1" x14ac:dyDescent="0.25">
      <c r="A680" s="73"/>
      <c r="B680" s="78"/>
      <c r="C680" s="78"/>
      <c r="D680" s="78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1"/>
      <c r="V680" s="73"/>
      <c r="W680" s="45"/>
      <c r="X680" s="26"/>
    </row>
    <row r="681" spans="1:24" s="82" customFormat="1" ht="12.75" customHeight="1" x14ac:dyDescent="0.25">
      <c r="A681" s="73"/>
      <c r="B681" s="78"/>
      <c r="C681" s="78"/>
      <c r="D681" s="78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1"/>
      <c r="V681" s="73"/>
      <c r="W681" s="45"/>
      <c r="X681" s="26"/>
    </row>
    <row r="682" spans="1:24" s="82" customFormat="1" ht="12.75" customHeight="1" x14ac:dyDescent="0.25">
      <c r="A682" s="73"/>
      <c r="B682" s="78"/>
      <c r="C682" s="78"/>
      <c r="D682" s="78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1"/>
      <c r="V682" s="73"/>
      <c r="W682" s="45"/>
      <c r="X682" s="26"/>
    </row>
    <row r="683" spans="1:24" s="82" customFormat="1" ht="12.75" customHeight="1" x14ac:dyDescent="0.25">
      <c r="A683" s="73"/>
      <c r="B683" s="78"/>
      <c r="C683" s="78"/>
      <c r="D683" s="78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1"/>
      <c r="V683" s="73"/>
      <c r="W683" s="45"/>
      <c r="X683" s="26"/>
    </row>
    <row r="684" spans="1:24" s="82" customFormat="1" ht="12.75" customHeight="1" x14ac:dyDescent="0.25">
      <c r="A684" s="73"/>
      <c r="B684" s="78"/>
      <c r="C684" s="78"/>
      <c r="D684" s="78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1"/>
      <c r="V684" s="73"/>
      <c r="W684" s="45"/>
      <c r="X684" s="26"/>
    </row>
    <row r="685" spans="1:24" s="82" customFormat="1" ht="12.75" customHeight="1" x14ac:dyDescent="0.25">
      <c r="A685" s="73"/>
      <c r="B685" s="78"/>
      <c r="C685" s="78"/>
      <c r="D685" s="78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1"/>
      <c r="V685" s="73"/>
      <c r="W685" s="45"/>
      <c r="X685" s="26"/>
    </row>
    <row r="686" spans="1:24" s="82" customFormat="1" ht="12.75" customHeight="1" x14ac:dyDescent="0.25">
      <c r="A686" s="73"/>
      <c r="B686" s="78"/>
      <c r="C686" s="78"/>
      <c r="D686" s="78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1"/>
      <c r="V686" s="73"/>
      <c r="W686" s="45"/>
      <c r="X686" s="26"/>
    </row>
    <row r="687" spans="1:24" s="82" customFormat="1" ht="12.75" customHeight="1" x14ac:dyDescent="0.25">
      <c r="A687" s="73"/>
      <c r="B687" s="78"/>
      <c r="C687" s="78"/>
      <c r="D687" s="78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1"/>
      <c r="V687" s="73"/>
      <c r="W687" s="45"/>
      <c r="X687" s="26"/>
    </row>
    <row r="688" spans="1:24" s="82" customFormat="1" ht="12.75" customHeight="1" x14ac:dyDescent="0.25">
      <c r="A688" s="73"/>
      <c r="B688" s="78"/>
      <c r="C688" s="78"/>
      <c r="D688" s="78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1"/>
      <c r="V688" s="73"/>
      <c r="W688" s="45"/>
      <c r="X688" s="26"/>
    </row>
    <row r="689" spans="1:24" s="82" customFormat="1" ht="12.75" customHeight="1" x14ac:dyDescent="0.25">
      <c r="A689" s="73"/>
      <c r="B689" s="78"/>
      <c r="C689" s="78"/>
      <c r="D689" s="78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1"/>
      <c r="V689" s="73"/>
      <c r="W689" s="45"/>
      <c r="X689" s="26"/>
    </row>
    <row r="690" spans="1:24" s="82" customFormat="1" ht="12.75" customHeight="1" x14ac:dyDescent="0.25">
      <c r="A690" s="73"/>
      <c r="B690" s="78"/>
      <c r="C690" s="78"/>
      <c r="D690" s="78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1"/>
      <c r="V690" s="73"/>
      <c r="W690" s="45"/>
      <c r="X690" s="26"/>
    </row>
    <row r="691" spans="1:24" s="82" customFormat="1" ht="12.75" customHeight="1" x14ac:dyDescent="0.25">
      <c r="A691" s="73"/>
      <c r="B691" s="78"/>
      <c r="C691" s="78"/>
      <c r="D691" s="78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1"/>
      <c r="V691" s="73"/>
      <c r="W691" s="45"/>
      <c r="X691" s="26"/>
    </row>
    <row r="692" spans="1:24" s="82" customFormat="1" ht="12.75" customHeight="1" x14ac:dyDescent="0.25">
      <c r="A692" s="73"/>
      <c r="B692" s="78"/>
      <c r="C692" s="78"/>
      <c r="D692" s="78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1"/>
      <c r="V692" s="73"/>
      <c r="W692" s="45"/>
      <c r="X692" s="26"/>
    </row>
    <row r="693" spans="1:24" s="82" customFormat="1" ht="12.75" customHeight="1" x14ac:dyDescent="0.25">
      <c r="A693" s="73"/>
      <c r="B693" s="78"/>
      <c r="C693" s="78"/>
      <c r="D693" s="78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1"/>
      <c r="V693" s="73"/>
      <c r="W693" s="45"/>
      <c r="X693" s="26"/>
    </row>
    <row r="694" spans="1:24" s="82" customFormat="1" ht="12.75" customHeight="1" x14ac:dyDescent="0.25">
      <c r="A694" s="73"/>
      <c r="B694" s="78"/>
      <c r="C694" s="78"/>
      <c r="D694" s="78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1"/>
      <c r="V694" s="73"/>
      <c r="W694" s="45"/>
      <c r="X694" s="26"/>
    </row>
    <row r="695" spans="1:24" s="82" customFormat="1" ht="12.75" customHeight="1" x14ac:dyDescent="0.25">
      <c r="A695" s="73"/>
      <c r="B695" s="78"/>
      <c r="C695" s="78"/>
      <c r="D695" s="78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1"/>
      <c r="V695" s="73"/>
      <c r="W695" s="45"/>
      <c r="X695" s="26"/>
    </row>
    <row r="696" spans="1:24" s="82" customFormat="1" ht="12.75" customHeight="1" x14ac:dyDescent="0.25">
      <c r="A696" s="73"/>
      <c r="B696" s="78"/>
      <c r="C696" s="78"/>
      <c r="D696" s="78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1"/>
      <c r="V696" s="73"/>
      <c r="W696" s="45"/>
      <c r="X696" s="26"/>
    </row>
    <row r="697" spans="1:24" s="82" customFormat="1" ht="12.75" customHeight="1" x14ac:dyDescent="0.25">
      <c r="A697" s="73"/>
      <c r="B697" s="78"/>
      <c r="C697" s="78"/>
      <c r="D697" s="78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1"/>
      <c r="V697" s="73"/>
      <c r="W697" s="45"/>
      <c r="X697" s="26"/>
    </row>
    <row r="698" spans="1:24" s="82" customFormat="1" ht="12.75" customHeight="1" x14ac:dyDescent="0.25">
      <c r="A698" s="73"/>
      <c r="B698" s="78"/>
      <c r="C698" s="78"/>
      <c r="D698" s="78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1"/>
      <c r="V698" s="73"/>
      <c r="W698" s="45"/>
      <c r="X698" s="26"/>
    </row>
    <row r="699" spans="1:24" s="82" customFormat="1" ht="12.75" customHeight="1" x14ac:dyDescent="0.25">
      <c r="A699" s="73"/>
      <c r="B699" s="78"/>
      <c r="C699" s="78"/>
      <c r="D699" s="78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1"/>
      <c r="V699" s="73"/>
      <c r="W699" s="45"/>
      <c r="X699" s="26"/>
    </row>
    <row r="700" spans="1:24" s="82" customFormat="1" ht="12.75" customHeight="1" x14ac:dyDescent="0.25">
      <c r="A700" s="73"/>
      <c r="B700" s="78"/>
      <c r="C700" s="78"/>
      <c r="D700" s="78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1"/>
      <c r="V700" s="73"/>
      <c r="W700" s="45"/>
      <c r="X700" s="26"/>
    </row>
    <row r="701" spans="1:24" s="82" customFormat="1" ht="12.75" customHeight="1" x14ac:dyDescent="0.25">
      <c r="A701" s="73"/>
      <c r="B701" s="78"/>
      <c r="C701" s="78"/>
      <c r="D701" s="78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1"/>
      <c r="V701" s="73"/>
      <c r="W701" s="45"/>
      <c r="X701" s="26"/>
    </row>
    <row r="702" spans="1:24" s="82" customFormat="1" ht="12.75" customHeight="1" x14ac:dyDescent="0.25">
      <c r="A702" s="73"/>
      <c r="B702" s="78"/>
      <c r="C702" s="78"/>
      <c r="D702" s="78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1"/>
      <c r="V702" s="73"/>
      <c r="W702" s="45"/>
      <c r="X702" s="26"/>
    </row>
    <row r="703" spans="1:24" s="82" customFormat="1" ht="12.75" customHeight="1" x14ac:dyDescent="0.25">
      <c r="A703" s="73"/>
      <c r="B703" s="78"/>
      <c r="C703" s="78"/>
      <c r="D703" s="78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1"/>
      <c r="V703" s="73"/>
      <c r="W703" s="45"/>
      <c r="X703" s="26"/>
    </row>
    <row r="704" spans="1:24" s="82" customFormat="1" ht="12.75" customHeight="1" x14ac:dyDescent="0.25">
      <c r="A704" s="73"/>
      <c r="B704" s="78"/>
      <c r="C704" s="78"/>
      <c r="D704" s="78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1"/>
      <c r="V704" s="73"/>
      <c r="W704" s="45"/>
      <c r="X704" s="26"/>
    </row>
    <row r="705" spans="1:24" s="82" customFormat="1" ht="12.75" customHeight="1" x14ac:dyDescent="0.25">
      <c r="A705" s="73"/>
      <c r="B705" s="78"/>
      <c r="C705" s="78"/>
      <c r="D705" s="78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1"/>
      <c r="V705" s="73"/>
      <c r="W705" s="45"/>
      <c r="X705" s="26"/>
    </row>
    <row r="706" spans="1:24" s="82" customFormat="1" ht="12.75" customHeight="1" x14ac:dyDescent="0.25">
      <c r="A706" s="73"/>
      <c r="B706" s="78"/>
      <c r="C706" s="78"/>
      <c r="D706" s="78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1"/>
      <c r="V706" s="73"/>
      <c r="W706" s="45"/>
      <c r="X706" s="26"/>
    </row>
    <row r="707" spans="1:24" s="82" customFormat="1" ht="12.75" customHeight="1" x14ac:dyDescent="0.25">
      <c r="A707" s="73"/>
      <c r="B707" s="78"/>
      <c r="C707" s="78"/>
      <c r="D707" s="78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1"/>
      <c r="V707" s="73"/>
      <c r="W707" s="45"/>
      <c r="X707" s="26"/>
    </row>
    <row r="708" spans="1:24" s="82" customFormat="1" ht="12.75" customHeight="1" x14ac:dyDescent="0.25">
      <c r="A708" s="73"/>
      <c r="B708" s="78"/>
      <c r="C708" s="78"/>
      <c r="D708" s="78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1"/>
      <c r="V708" s="73"/>
      <c r="W708" s="45"/>
      <c r="X708" s="26"/>
    </row>
    <row r="709" spans="1:24" s="82" customFormat="1" ht="12.75" customHeight="1" x14ac:dyDescent="0.25">
      <c r="A709" s="73"/>
      <c r="B709" s="78"/>
      <c r="C709" s="78"/>
      <c r="D709" s="78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1"/>
      <c r="V709" s="73"/>
      <c r="W709" s="45"/>
      <c r="X709" s="26"/>
    </row>
    <row r="710" spans="1:24" s="82" customFormat="1" ht="12.75" customHeight="1" x14ac:dyDescent="0.25">
      <c r="A710" s="73"/>
      <c r="B710" s="78"/>
      <c r="C710" s="78"/>
      <c r="D710" s="78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1"/>
      <c r="V710" s="73"/>
      <c r="W710" s="45"/>
      <c r="X710" s="26"/>
    </row>
    <row r="711" spans="1:24" s="82" customFormat="1" ht="12.75" customHeight="1" x14ac:dyDescent="0.25">
      <c r="A711" s="73"/>
      <c r="B711" s="78"/>
      <c r="C711" s="78"/>
      <c r="D711" s="78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1"/>
      <c r="V711" s="73"/>
      <c r="W711" s="45"/>
      <c r="X711" s="26"/>
    </row>
    <row r="712" spans="1:24" s="82" customFormat="1" ht="12.75" customHeight="1" x14ac:dyDescent="0.25">
      <c r="A712" s="73"/>
      <c r="B712" s="78"/>
      <c r="C712" s="78"/>
      <c r="D712" s="78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1"/>
      <c r="V712" s="73"/>
      <c r="W712" s="45"/>
      <c r="X712" s="26"/>
    </row>
    <row r="713" spans="1:24" s="82" customFormat="1" ht="12.75" customHeight="1" x14ac:dyDescent="0.25">
      <c r="A713" s="73"/>
      <c r="B713" s="78"/>
      <c r="C713" s="78"/>
      <c r="D713" s="78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1"/>
      <c r="V713" s="73"/>
      <c r="W713" s="45"/>
      <c r="X713" s="26"/>
    </row>
    <row r="714" spans="1:24" s="82" customFormat="1" ht="12.75" customHeight="1" x14ac:dyDescent="0.25">
      <c r="A714" s="73"/>
      <c r="B714" s="78"/>
      <c r="C714" s="78"/>
      <c r="D714" s="78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1"/>
      <c r="V714" s="73"/>
      <c r="W714" s="45"/>
      <c r="X714" s="26"/>
    </row>
    <row r="715" spans="1:24" s="82" customFormat="1" ht="12.75" customHeight="1" x14ac:dyDescent="0.25">
      <c r="A715" s="73"/>
      <c r="B715" s="78"/>
      <c r="C715" s="78"/>
      <c r="D715" s="78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1"/>
      <c r="V715" s="73"/>
      <c r="W715" s="45"/>
      <c r="X715" s="26"/>
    </row>
    <row r="716" spans="1:24" s="82" customFormat="1" ht="12.75" customHeight="1" x14ac:dyDescent="0.25">
      <c r="A716" s="73"/>
      <c r="B716" s="78"/>
      <c r="C716" s="78"/>
      <c r="D716" s="78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1"/>
      <c r="V716" s="73"/>
      <c r="W716" s="45"/>
      <c r="X716" s="26"/>
    </row>
    <row r="717" spans="1:24" s="82" customFormat="1" ht="12.75" customHeight="1" x14ac:dyDescent="0.25">
      <c r="A717" s="73"/>
      <c r="B717" s="78"/>
      <c r="C717" s="78"/>
      <c r="D717" s="78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1"/>
      <c r="V717" s="73"/>
      <c r="W717" s="45"/>
      <c r="X717" s="26"/>
    </row>
    <row r="718" spans="1:24" s="82" customFormat="1" ht="12.75" customHeight="1" x14ac:dyDescent="0.25">
      <c r="A718" s="73"/>
      <c r="B718" s="78"/>
      <c r="C718" s="78"/>
      <c r="D718" s="78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1"/>
      <c r="V718" s="73"/>
      <c r="W718" s="45"/>
      <c r="X718" s="26"/>
    </row>
    <row r="719" spans="1:24" s="82" customFormat="1" ht="12.75" customHeight="1" x14ac:dyDescent="0.25">
      <c r="A719" s="73"/>
      <c r="B719" s="78"/>
      <c r="C719" s="78"/>
      <c r="D719" s="78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1"/>
      <c r="V719" s="73"/>
      <c r="W719" s="45"/>
      <c r="X719" s="26"/>
    </row>
    <row r="720" spans="1:24" s="82" customFormat="1" ht="12.75" customHeight="1" x14ac:dyDescent="0.25">
      <c r="A720" s="73"/>
      <c r="B720" s="78"/>
      <c r="C720" s="78"/>
      <c r="D720" s="78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1"/>
      <c r="V720" s="73"/>
      <c r="W720" s="45"/>
      <c r="X720" s="26"/>
    </row>
    <row r="721" spans="1:24" s="82" customFormat="1" ht="12.75" customHeight="1" x14ac:dyDescent="0.25">
      <c r="A721" s="73"/>
      <c r="B721" s="78"/>
      <c r="C721" s="78"/>
      <c r="D721" s="78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1"/>
      <c r="V721" s="73"/>
      <c r="W721" s="45"/>
      <c r="X721" s="26"/>
    </row>
    <row r="722" spans="1:24" s="82" customFormat="1" ht="12.75" customHeight="1" x14ac:dyDescent="0.25">
      <c r="A722" s="73"/>
      <c r="B722" s="78"/>
      <c r="C722" s="78"/>
      <c r="D722" s="78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1"/>
      <c r="V722" s="73"/>
      <c r="W722" s="45"/>
      <c r="X722" s="26"/>
    </row>
    <row r="723" spans="1:24" s="82" customFormat="1" ht="12.75" customHeight="1" x14ac:dyDescent="0.25">
      <c r="A723" s="73"/>
      <c r="B723" s="78"/>
      <c r="C723" s="78"/>
      <c r="D723" s="78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1"/>
      <c r="V723" s="73"/>
      <c r="W723" s="45"/>
      <c r="X723" s="26"/>
    </row>
    <row r="724" spans="1:24" s="82" customFormat="1" ht="12.75" customHeight="1" x14ac:dyDescent="0.25">
      <c r="A724" s="73"/>
      <c r="B724" s="78"/>
      <c r="C724" s="78"/>
      <c r="D724" s="78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1"/>
      <c r="V724" s="73"/>
      <c r="W724" s="45"/>
      <c r="X724" s="26"/>
    </row>
    <row r="725" spans="1:24" s="82" customFormat="1" ht="12.75" customHeight="1" x14ac:dyDescent="0.25">
      <c r="A725" s="73"/>
      <c r="B725" s="78"/>
      <c r="C725" s="78"/>
      <c r="D725" s="78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1"/>
      <c r="V725" s="73"/>
      <c r="W725" s="45"/>
      <c r="X725" s="26"/>
    </row>
    <row r="726" spans="1:24" s="82" customFormat="1" ht="12.75" customHeight="1" x14ac:dyDescent="0.25">
      <c r="A726" s="73"/>
      <c r="B726" s="78"/>
      <c r="C726" s="78"/>
      <c r="D726" s="78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1"/>
      <c r="V726" s="73"/>
      <c r="W726" s="45"/>
      <c r="X726" s="26"/>
    </row>
    <row r="727" spans="1:24" s="82" customFormat="1" ht="12.75" customHeight="1" x14ac:dyDescent="0.25">
      <c r="A727" s="73"/>
      <c r="B727" s="78"/>
      <c r="C727" s="78"/>
      <c r="D727" s="78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1"/>
      <c r="V727" s="73"/>
      <c r="W727" s="45"/>
      <c r="X727" s="26"/>
    </row>
    <row r="728" spans="1:24" s="82" customFormat="1" ht="12.75" customHeight="1" x14ac:dyDescent="0.25">
      <c r="A728" s="73"/>
      <c r="B728" s="78"/>
      <c r="C728" s="78"/>
      <c r="D728" s="78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1"/>
      <c r="V728" s="73"/>
      <c r="W728" s="45"/>
      <c r="X728" s="26"/>
    </row>
    <row r="729" spans="1:24" s="82" customFormat="1" ht="12.75" customHeight="1" x14ac:dyDescent="0.25">
      <c r="A729" s="73"/>
      <c r="B729" s="78"/>
      <c r="C729" s="78"/>
      <c r="D729" s="78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1"/>
      <c r="V729" s="73"/>
      <c r="W729" s="45"/>
      <c r="X729" s="26"/>
    </row>
    <row r="730" spans="1:24" s="82" customFormat="1" ht="12.75" customHeight="1" x14ac:dyDescent="0.25">
      <c r="A730" s="73"/>
      <c r="B730" s="78"/>
      <c r="C730" s="78"/>
      <c r="D730" s="78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1"/>
      <c r="V730" s="73"/>
      <c r="W730" s="45"/>
      <c r="X730" s="26"/>
    </row>
    <row r="731" spans="1:24" s="82" customFormat="1" ht="12.75" customHeight="1" x14ac:dyDescent="0.25">
      <c r="A731" s="73"/>
      <c r="B731" s="78"/>
      <c r="C731" s="78"/>
      <c r="D731" s="78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1"/>
      <c r="V731" s="73"/>
      <c r="W731" s="45"/>
      <c r="X731" s="26"/>
    </row>
    <row r="732" spans="1:24" s="82" customFormat="1" ht="12.75" customHeight="1" x14ac:dyDescent="0.25">
      <c r="A732" s="73"/>
      <c r="B732" s="78"/>
      <c r="C732" s="78"/>
      <c r="D732" s="78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1"/>
      <c r="V732" s="73"/>
      <c r="W732" s="45"/>
      <c r="X732" s="26"/>
    </row>
    <row r="733" spans="1:24" s="82" customFormat="1" ht="12.75" customHeight="1" x14ac:dyDescent="0.25">
      <c r="A733" s="73"/>
      <c r="B733" s="78"/>
      <c r="C733" s="78"/>
      <c r="D733" s="78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1"/>
      <c r="V733" s="73"/>
      <c r="W733" s="45"/>
      <c r="X733" s="26"/>
    </row>
    <row r="734" spans="1:24" s="82" customFormat="1" ht="12.75" customHeight="1" x14ac:dyDescent="0.25">
      <c r="A734" s="73"/>
      <c r="B734" s="78"/>
      <c r="C734" s="78"/>
      <c r="D734" s="78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1"/>
      <c r="V734" s="73"/>
      <c r="W734" s="45"/>
      <c r="X734" s="26"/>
    </row>
    <row r="735" spans="1:24" s="82" customFormat="1" ht="12.75" customHeight="1" x14ac:dyDescent="0.25">
      <c r="A735" s="73"/>
      <c r="B735" s="78"/>
      <c r="C735" s="78"/>
      <c r="D735" s="78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1"/>
      <c r="V735" s="73"/>
      <c r="W735" s="45"/>
      <c r="X735" s="26"/>
    </row>
    <row r="736" spans="1:24" s="82" customFormat="1" ht="12.75" customHeight="1" x14ac:dyDescent="0.25">
      <c r="A736" s="73"/>
      <c r="B736" s="78"/>
      <c r="C736" s="78"/>
      <c r="D736" s="78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1"/>
      <c r="V736" s="73"/>
      <c r="W736" s="45"/>
      <c r="X736" s="26"/>
    </row>
    <row r="737" spans="1:24" s="82" customFormat="1" ht="12.75" customHeight="1" x14ac:dyDescent="0.25">
      <c r="A737" s="73"/>
      <c r="B737" s="78"/>
      <c r="C737" s="78"/>
      <c r="D737" s="78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1"/>
      <c r="V737" s="73"/>
      <c r="W737" s="45"/>
      <c r="X737" s="26"/>
    </row>
    <row r="738" spans="1:24" s="82" customFormat="1" ht="12.75" customHeight="1" x14ac:dyDescent="0.25">
      <c r="A738" s="73"/>
      <c r="B738" s="78"/>
      <c r="C738" s="78"/>
      <c r="D738" s="78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1"/>
      <c r="V738" s="73"/>
      <c r="W738" s="45"/>
      <c r="X738" s="26"/>
    </row>
    <row r="739" spans="1:24" s="82" customFormat="1" ht="12.75" customHeight="1" x14ac:dyDescent="0.25">
      <c r="A739" s="73"/>
      <c r="B739" s="78"/>
      <c r="C739" s="78"/>
      <c r="D739" s="78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1"/>
      <c r="V739" s="73"/>
      <c r="W739" s="45"/>
      <c r="X739" s="26"/>
    </row>
    <row r="740" spans="1:24" s="82" customFormat="1" ht="12.75" customHeight="1" x14ac:dyDescent="0.25">
      <c r="A740" s="73"/>
      <c r="B740" s="78"/>
      <c r="C740" s="78"/>
      <c r="D740" s="78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1"/>
      <c r="V740" s="73"/>
      <c r="W740" s="45"/>
      <c r="X740" s="26"/>
    </row>
    <row r="741" spans="1:24" s="82" customFormat="1" ht="12.75" customHeight="1" x14ac:dyDescent="0.25">
      <c r="A741" s="73"/>
      <c r="B741" s="78"/>
      <c r="C741" s="78"/>
      <c r="D741" s="78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1"/>
      <c r="V741" s="73"/>
      <c r="W741" s="45"/>
      <c r="X741" s="26"/>
    </row>
    <row r="742" spans="1:24" s="82" customFormat="1" ht="12.75" customHeight="1" x14ac:dyDescent="0.25">
      <c r="A742" s="73"/>
      <c r="B742" s="78"/>
      <c r="C742" s="78"/>
      <c r="D742" s="78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1"/>
      <c r="V742" s="73"/>
      <c r="W742" s="45"/>
      <c r="X742" s="26"/>
    </row>
    <row r="743" spans="1:24" s="82" customFormat="1" ht="12.75" customHeight="1" x14ac:dyDescent="0.25">
      <c r="A743" s="73"/>
      <c r="B743" s="78"/>
      <c r="C743" s="78"/>
      <c r="D743" s="78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1"/>
      <c r="V743" s="73"/>
      <c r="W743" s="45"/>
      <c r="X743" s="26"/>
    </row>
    <row r="744" spans="1:24" s="82" customFormat="1" ht="12.75" customHeight="1" x14ac:dyDescent="0.25">
      <c r="A744" s="73"/>
      <c r="B744" s="78"/>
      <c r="C744" s="78"/>
      <c r="D744" s="78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1"/>
      <c r="V744" s="73"/>
      <c r="W744" s="45"/>
      <c r="X744" s="26"/>
    </row>
    <row r="745" spans="1:24" s="82" customFormat="1" ht="12.75" customHeight="1" x14ac:dyDescent="0.25">
      <c r="A745" s="73"/>
      <c r="B745" s="78"/>
      <c r="C745" s="78"/>
      <c r="D745" s="78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1"/>
      <c r="V745" s="73"/>
      <c r="W745" s="45"/>
      <c r="X745" s="26"/>
    </row>
    <row r="746" spans="1:24" s="82" customFormat="1" ht="12.75" customHeight="1" x14ac:dyDescent="0.25">
      <c r="A746" s="73"/>
      <c r="B746" s="78"/>
      <c r="C746" s="78"/>
      <c r="D746" s="78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1"/>
      <c r="V746" s="73"/>
      <c r="W746" s="45"/>
      <c r="X746" s="26"/>
    </row>
    <row r="747" spans="1:24" s="82" customFormat="1" ht="12.75" customHeight="1" x14ac:dyDescent="0.25">
      <c r="A747" s="73"/>
      <c r="B747" s="78"/>
      <c r="C747" s="78"/>
      <c r="D747" s="78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1"/>
      <c r="V747" s="73"/>
      <c r="W747" s="45"/>
      <c r="X747" s="26"/>
    </row>
    <row r="748" spans="1:24" s="82" customFormat="1" ht="12.75" customHeight="1" x14ac:dyDescent="0.25">
      <c r="A748" s="73"/>
      <c r="B748" s="78"/>
      <c r="C748" s="78"/>
      <c r="D748" s="78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1"/>
      <c r="V748" s="73"/>
      <c r="W748" s="45"/>
      <c r="X748" s="26"/>
    </row>
    <row r="749" spans="1:24" s="82" customFormat="1" ht="12.75" customHeight="1" x14ac:dyDescent="0.25">
      <c r="A749" s="73"/>
      <c r="B749" s="78"/>
      <c r="C749" s="78"/>
      <c r="D749" s="78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1"/>
      <c r="V749" s="73"/>
      <c r="W749" s="45"/>
      <c r="X749" s="26"/>
    </row>
    <row r="750" spans="1:24" s="82" customFormat="1" ht="12.75" customHeight="1" x14ac:dyDescent="0.25">
      <c r="A750" s="73"/>
      <c r="B750" s="78"/>
      <c r="C750" s="78"/>
      <c r="D750" s="78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1"/>
      <c r="V750" s="73"/>
      <c r="W750" s="45"/>
      <c r="X750" s="26"/>
    </row>
    <row r="751" spans="1:24" s="82" customFormat="1" ht="12.75" customHeight="1" x14ac:dyDescent="0.25">
      <c r="A751" s="73"/>
      <c r="B751" s="78"/>
      <c r="C751" s="78"/>
      <c r="D751" s="78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1"/>
      <c r="V751" s="73"/>
      <c r="W751" s="45"/>
      <c r="X751" s="26"/>
    </row>
    <row r="752" spans="1:24" s="82" customFormat="1" ht="12.75" customHeight="1" x14ac:dyDescent="0.25">
      <c r="A752" s="73"/>
      <c r="B752" s="78"/>
      <c r="C752" s="78"/>
      <c r="D752" s="78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1"/>
      <c r="V752" s="73"/>
      <c r="W752" s="45"/>
      <c r="X752" s="26"/>
    </row>
    <row r="753" spans="1:24" s="82" customFormat="1" ht="12.75" customHeight="1" x14ac:dyDescent="0.25">
      <c r="A753" s="73"/>
      <c r="B753" s="78"/>
      <c r="C753" s="78"/>
      <c r="D753" s="78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1"/>
      <c r="V753" s="73"/>
      <c r="W753" s="45"/>
      <c r="X753" s="26"/>
    </row>
    <row r="754" spans="1:24" s="82" customFormat="1" ht="12.75" customHeight="1" x14ac:dyDescent="0.25">
      <c r="A754" s="73"/>
      <c r="B754" s="78"/>
      <c r="C754" s="78"/>
      <c r="D754" s="78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1"/>
      <c r="V754" s="73"/>
      <c r="W754" s="45"/>
      <c r="X754" s="26"/>
    </row>
    <row r="755" spans="1:24" s="82" customFormat="1" ht="12.75" customHeight="1" x14ac:dyDescent="0.25">
      <c r="A755" s="73"/>
      <c r="B755" s="78"/>
      <c r="C755" s="78"/>
      <c r="D755" s="78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1"/>
      <c r="V755" s="73"/>
      <c r="W755" s="45"/>
      <c r="X755" s="26"/>
    </row>
    <row r="756" spans="1:24" s="82" customFormat="1" ht="12.75" customHeight="1" x14ac:dyDescent="0.25">
      <c r="A756" s="73"/>
      <c r="B756" s="78"/>
      <c r="C756" s="78"/>
      <c r="D756" s="78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1"/>
      <c r="V756" s="73"/>
      <c r="W756" s="45"/>
      <c r="X756" s="26"/>
    </row>
    <row r="757" spans="1:24" s="82" customFormat="1" ht="12.75" customHeight="1" x14ac:dyDescent="0.25">
      <c r="A757" s="73"/>
      <c r="B757" s="78"/>
      <c r="C757" s="78"/>
      <c r="D757" s="78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1"/>
      <c r="V757" s="73"/>
      <c r="W757" s="45"/>
      <c r="X757" s="26"/>
    </row>
    <row r="758" spans="1:24" s="82" customFormat="1" ht="12.75" customHeight="1" x14ac:dyDescent="0.25">
      <c r="A758" s="73"/>
      <c r="B758" s="78"/>
      <c r="C758" s="78"/>
      <c r="D758" s="78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1"/>
      <c r="V758" s="73"/>
      <c r="W758" s="45"/>
      <c r="X758" s="26"/>
    </row>
    <row r="759" spans="1:24" s="82" customFormat="1" ht="12.75" customHeight="1" x14ac:dyDescent="0.25">
      <c r="A759" s="73"/>
      <c r="B759" s="78"/>
      <c r="C759" s="78"/>
      <c r="D759" s="78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1"/>
      <c r="V759" s="73"/>
      <c r="W759" s="45"/>
      <c r="X759" s="26"/>
    </row>
    <row r="760" spans="1:24" s="82" customFormat="1" ht="12.75" customHeight="1" x14ac:dyDescent="0.25">
      <c r="A760" s="73"/>
      <c r="B760" s="78"/>
      <c r="C760" s="78"/>
      <c r="D760" s="78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1"/>
      <c r="V760" s="73"/>
      <c r="W760" s="45"/>
      <c r="X760" s="26"/>
    </row>
    <row r="761" spans="1:24" s="82" customFormat="1" ht="12.75" customHeight="1" x14ac:dyDescent="0.25">
      <c r="A761" s="73"/>
      <c r="B761" s="78"/>
      <c r="C761" s="78"/>
      <c r="D761" s="78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1"/>
      <c r="V761" s="73"/>
      <c r="W761" s="45"/>
      <c r="X761" s="26"/>
    </row>
    <row r="762" spans="1:24" s="82" customFormat="1" ht="12.75" customHeight="1" x14ac:dyDescent="0.25">
      <c r="A762" s="73"/>
      <c r="B762" s="78"/>
      <c r="C762" s="78"/>
      <c r="D762" s="78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1"/>
      <c r="V762" s="73"/>
      <c r="W762" s="45"/>
      <c r="X762" s="26"/>
    </row>
    <row r="763" spans="1:24" s="82" customFormat="1" ht="12.75" customHeight="1" x14ac:dyDescent="0.25">
      <c r="A763" s="73"/>
      <c r="B763" s="78"/>
      <c r="C763" s="78"/>
      <c r="D763" s="78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1"/>
      <c r="V763" s="73"/>
      <c r="W763" s="45"/>
      <c r="X763" s="26"/>
    </row>
    <row r="764" spans="1:24" s="82" customFormat="1" ht="12.75" customHeight="1" x14ac:dyDescent="0.25">
      <c r="A764" s="73"/>
      <c r="B764" s="78"/>
      <c r="C764" s="78"/>
      <c r="D764" s="78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1"/>
      <c r="V764" s="73"/>
      <c r="W764" s="45"/>
      <c r="X764" s="26"/>
    </row>
    <row r="765" spans="1:24" s="82" customFormat="1" ht="12.75" customHeight="1" x14ac:dyDescent="0.25">
      <c r="A765" s="73"/>
      <c r="B765" s="78"/>
      <c r="C765" s="78"/>
      <c r="D765" s="78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1"/>
      <c r="V765" s="73"/>
      <c r="W765" s="45"/>
      <c r="X765" s="26"/>
    </row>
    <row r="766" spans="1:24" s="82" customFormat="1" ht="12.75" customHeight="1" x14ac:dyDescent="0.25">
      <c r="A766" s="73"/>
      <c r="B766" s="78"/>
      <c r="C766" s="78"/>
      <c r="D766" s="78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1"/>
      <c r="V766" s="73"/>
      <c r="W766" s="45"/>
      <c r="X766" s="26"/>
    </row>
    <row r="767" spans="1:24" s="82" customFormat="1" ht="12.75" customHeight="1" x14ac:dyDescent="0.25">
      <c r="A767" s="73"/>
      <c r="B767" s="78"/>
      <c r="C767" s="78"/>
      <c r="D767" s="78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1"/>
      <c r="V767" s="73"/>
      <c r="W767" s="45"/>
      <c r="X767" s="26"/>
    </row>
    <row r="768" spans="1:24" s="82" customFormat="1" ht="12.75" customHeight="1" x14ac:dyDescent="0.25">
      <c r="A768" s="73"/>
      <c r="B768" s="78"/>
      <c r="C768" s="78"/>
      <c r="D768" s="78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1"/>
      <c r="V768" s="73"/>
      <c r="W768" s="45"/>
      <c r="X768" s="26"/>
    </row>
    <row r="769" spans="1:24" s="82" customFormat="1" ht="12.75" customHeight="1" x14ac:dyDescent="0.25">
      <c r="A769" s="73"/>
      <c r="B769" s="78"/>
      <c r="C769" s="78"/>
      <c r="D769" s="78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1"/>
      <c r="V769" s="73"/>
      <c r="W769" s="45"/>
      <c r="X769" s="26"/>
    </row>
    <row r="770" spans="1:24" s="82" customFormat="1" ht="12.75" customHeight="1" x14ac:dyDescent="0.25">
      <c r="A770" s="73"/>
      <c r="B770" s="78"/>
      <c r="C770" s="78"/>
      <c r="D770" s="78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1"/>
      <c r="V770" s="73"/>
      <c r="W770" s="45"/>
      <c r="X770" s="26"/>
    </row>
    <row r="771" spans="1:24" s="82" customFormat="1" ht="12.75" customHeight="1" x14ac:dyDescent="0.25">
      <c r="A771" s="73"/>
      <c r="B771" s="78"/>
      <c r="C771" s="78"/>
      <c r="D771" s="78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1"/>
      <c r="V771" s="73"/>
      <c r="W771" s="45"/>
      <c r="X771" s="26"/>
    </row>
    <row r="772" spans="1:24" s="82" customFormat="1" ht="12.75" customHeight="1" x14ac:dyDescent="0.25">
      <c r="A772" s="73"/>
      <c r="B772" s="78"/>
      <c r="C772" s="78"/>
      <c r="D772" s="78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1"/>
      <c r="V772" s="73"/>
      <c r="W772" s="45"/>
      <c r="X772" s="26"/>
    </row>
    <row r="773" spans="1:24" s="82" customFormat="1" ht="12.75" customHeight="1" x14ac:dyDescent="0.25">
      <c r="A773" s="73"/>
      <c r="B773" s="78"/>
      <c r="C773" s="78"/>
      <c r="D773" s="78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1"/>
      <c r="V773" s="73"/>
      <c r="W773" s="45"/>
      <c r="X773" s="26"/>
    </row>
    <row r="774" spans="1:24" s="82" customFormat="1" ht="12.75" customHeight="1" x14ac:dyDescent="0.25">
      <c r="A774" s="73"/>
      <c r="B774" s="78"/>
      <c r="C774" s="78"/>
      <c r="D774" s="78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1"/>
      <c r="V774" s="73"/>
      <c r="W774" s="45"/>
      <c r="X774" s="26"/>
    </row>
    <row r="775" spans="1:24" s="82" customFormat="1" ht="12.75" customHeight="1" x14ac:dyDescent="0.25">
      <c r="A775" s="73"/>
      <c r="B775" s="78"/>
      <c r="C775" s="78"/>
      <c r="D775" s="78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1"/>
      <c r="V775" s="73"/>
      <c r="W775" s="45"/>
      <c r="X775" s="26"/>
    </row>
    <row r="776" spans="1:24" s="82" customFormat="1" ht="12.75" customHeight="1" x14ac:dyDescent="0.25">
      <c r="A776" s="73"/>
      <c r="B776" s="78"/>
      <c r="C776" s="78"/>
      <c r="D776" s="78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1"/>
      <c r="V776" s="73"/>
      <c r="W776" s="45"/>
      <c r="X776" s="26"/>
    </row>
    <row r="777" spans="1:24" s="82" customFormat="1" ht="12.75" customHeight="1" x14ac:dyDescent="0.25">
      <c r="A777" s="73"/>
      <c r="B777" s="78"/>
      <c r="C777" s="78"/>
      <c r="D777" s="78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1"/>
      <c r="V777" s="73"/>
      <c r="W777" s="45"/>
      <c r="X777" s="26"/>
    </row>
    <row r="778" spans="1:24" s="82" customFormat="1" ht="12.75" customHeight="1" x14ac:dyDescent="0.25">
      <c r="A778" s="73"/>
      <c r="B778" s="78"/>
      <c r="C778" s="78"/>
      <c r="D778" s="78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1"/>
      <c r="V778" s="73"/>
      <c r="W778" s="45"/>
      <c r="X778" s="26"/>
    </row>
    <row r="779" spans="1:24" s="82" customFormat="1" ht="12.75" customHeight="1" x14ac:dyDescent="0.25">
      <c r="A779" s="73"/>
      <c r="B779" s="78"/>
      <c r="C779" s="78"/>
      <c r="D779" s="78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1"/>
      <c r="V779" s="73"/>
      <c r="W779" s="45"/>
      <c r="X779" s="26"/>
    </row>
    <row r="780" spans="1:24" s="82" customFormat="1" ht="12.75" customHeight="1" x14ac:dyDescent="0.25">
      <c r="A780" s="73"/>
      <c r="B780" s="78"/>
      <c r="C780" s="78"/>
      <c r="D780" s="78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1"/>
      <c r="V780" s="73"/>
      <c r="W780" s="45"/>
      <c r="X780" s="26"/>
    </row>
    <row r="781" spans="1:24" s="82" customFormat="1" ht="12.75" customHeight="1" x14ac:dyDescent="0.25">
      <c r="A781" s="73"/>
      <c r="B781" s="78"/>
      <c r="C781" s="78"/>
      <c r="D781" s="78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1"/>
      <c r="V781" s="73"/>
      <c r="W781" s="45"/>
      <c r="X781" s="26"/>
    </row>
    <row r="782" spans="1:24" s="82" customFormat="1" ht="12.75" customHeight="1" x14ac:dyDescent="0.25">
      <c r="A782" s="73"/>
      <c r="B782" s="78"/>
      <c r="C782" s="78"/>
      <c r="D782" s="78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1"/>
      <c r="V782" s="73"/>
      <c r="W782" s="45"/>
      <c r="X782" s="26"/>
    </row>
    <row r="783" spans="1:24" s="82" customFormat="1" ht="12.75" customHeight="1" x14ac:dyDescent="0.25">
      <c r="A783" s="73"/>
      <c r="B783" s="78"/>
      <c r="C783" s="78"/>
      <c r="D783" s="78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1"/>
      <c r="V783" s="73"/>
      <c r="W783" s="45"/>
      <c r="X783" s="26"/>
    </row>
    <row r="784" spans="1:24" s="82" customFormat="1" ht="12.75" customHeight="1" x14ac:dyDescent="0.25">
      <c r="A784" s="73"/>
      <c r="B784" s="78"/>
      <c r="C784" s="78"/>
      <c r="D784" s="78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1"/>
      <c r="V784" s="73"/>
      <c r="W784" s="45"/>
      <c r="X784" s="26"/>
    </row>
    <row r="785" spans="1:24" s="82" customFormat="1" ht="12.75" customHeight="1" x14ac:dyDescent="0.25">
      <c r="A785" s="73"/>
      <c r="B785" s="78"/>
      <c r="C785" s="78"/>
      <c r="D785" s="78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1"/>
      <c r="V785" s="73"/>
      <c r="W785" s="45"/>
      <c r="X785" s="26"/>
    </row>
    <row r="786" spans="1:24" s="82" customFormat="1" ht="12.75" customHeight="1" x14ac:dyDescent="0.25">
      <c r="A786" s="73"/>
      <c r="B786" s="78"/>
      <c r="C786" s="78"/>
      <c r="D786" s="78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1"/>
      <c r="V786" s="73"/>
      <c r="W786" s="45"/>
      <c r="X786" s="26"/>
    </row>
    <row r="787" spans="1:24" s="82" customFormat="1" ht="12.75" customHeight="1" x14ac:dyDescent="0.25">
      <c r="A787" s="73"/>
      <c r="B787" s="78"/>
      <c r="C787" s="78"/>
      <c r="D787" s="78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1"/>
      <c r="V787" s="73"/>
      <c r="W787" s="45"/>
      <c r="X787" s="26"/>
    </row>
    <row r="788" spans="1:24" s="82" customFormat="1" ht="12.75" customHeight="1" x14ac:dyDescent="0.25">
      <c r="A788" s="73"/>
      <c r="B788" s="78"/>
      <c r="C788" s="78"/>
      <c r="D788" s="78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1"/>
      <c r="V788" s="73"/>
      <c r="W788" s="45"/>
      <c r="X788" s="26"/>
    </row>
    <row r="789" spans="1:24" s="82" customFormat="1" ht="12.75" customHeight="1" x14ac:dyDescent="0.25">
      <c r="A789" s="73"/>
      <c r="B789" s="78"/>
      <c r="C789" s="78"/>
      <c r="D789" s="78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1"/>
      <c r="V789" s="73"/>
      <c r="W789" s="45"/>
      <c r="X789" s="26"/>
    </row>
    <row r="790" spans="1:24" s="82" customFormat="1" ht="12.75" customHeight="1" x14ac:dyDescent="0.25">
      <c r="A790" s="73"/>
      <c r="B790" s="78"/>
      <c r="C790" s="78"/>
      <c r="D790" s="78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1"/>
      <c r="V790" s="73"/>
      <c r="W790" s="45"/>
      <c r="X790" s="26"/>
    </row>
    <row r="791" spans="1:24" s="82" customFormat="1" ht="12.75" customHeight="1" x14ac:dyDescent="0.25">
      <c r="A791" s="73"/>
      <c r="B791" s="78"/>
      <c r="C791" s="78"/>
      <c r="D791" s="78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1"/>
      <c r="V791" s="73"/>
      <c r="W791" s="45"/>
      <c r="X791" s="26"/>
    </row>
    <row r="792" spans="1:24" s="82" customFormat="1" ht="12.75" customHeight="1" x14ac:dyDescent="0.25">
      <c r="A792" s="73"/>
      <c r="B792" s="78"/>
      <c r="C792" s="78"/>
      <c r="D792" s="78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1"/>
      <c r="V792" s="73"/>
      <c r="W792" s="45"/>
      <c r="X792" s="26"/>
    </row>
    <row r="793" spans="1:24" s="82" customFormat="1" ht="12.75" customHeight="1" x14ac:dyDescent="0.25">
      <c r="A793" s="73"/>
      <c r="B793" s="78"/>
      <c r="C793" s="78"/>
      <c r="D793" s="78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1"/>
      <c r="V793" s="73"/>
      <c r="W793" s="45"/>
      <c r="X793" s="26"/>
    </row>
    <row r="794" spans="1:24" s="82" customFormat="1" ht="12.75" customHeight="1" x14ac:dyDescent="0.25">
      <c r="A794" s="73"/>
      <c r="B794" s="78"/>
      <c r="C794" s="78"/>
      <c r="D794" s="78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1"/>
      <c r="V794" s="73"/>
      <c r="W794" s="45"/>
      <c r="X794" s="26"/>
    </row>
    <row r="795" spans="1:24" s="82" customFormat="1" ht="12.75" customHeight="1" x14ac:dyDescent="0.25">
      <c r="A795" s="73"/>
      <c r="B795" s="78"/>
      <c r="C795" s="78"/>
      <c r="D795" s="78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1"/>
      <c r="V795" s="73"/>
      <c r="W795" s="45"/>
      <c r="X795" s="26"/>
    </row>
    <row r="796" spans="1:24" s="82" customFormat="1" ht="12.75" customHeight="1" x14ac:dyDescent="0.25">
      <c r="A796" s="73"/>
      <c r="B796" s="78"/>
      <c r="C796" s="78"/>
      <c r="D796" s="78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1"/>
      <c r="V796" s="73"/>
      <c r="W796" s="45"/>
      <c r="X796" s="26"/>
    </row>
    <row r="797" spans="1:24" s="82" customFormat="1" ht="12.75" customHeight="1" x14ac:dyDescent="0.25">
      <c r="A797" s="73"/>
      <c r="B797" s="78"/>
      <c r="C797" s="78"/>
      <c r="D797" s="78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1"/>
      <c r="V797" s="73"/>
      <c r="W797" s="45"/>
      <c r="X797" s="26"/>
    </row>
    <row r="798" spans="1:24" s="82" customFormat="1" ht="12.75" customHeight="1" x14ac:dyDescent="0.25">
      <c r="A798" s="73"/>
      <c r="B798" s="78"/>
      <c r="C798" s="78"/>
      <c r="D798" s="78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1"/>
      <c r="V798" s="73"/>
      <c r="W798" s="45"/>
      <c r="X798" s="26"/>
    </row>
    <row r="799" spans="1:24" s="82" customFormat="1" ht="12.75" customHeight="1" x14ac:dyDescent="0.25">
      <c r="A799" s="73"/>
      <c r="B799" s="78"/>
      <c r="C799" s="78"/>
      <c r="D799" s="78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1"/>
      <c r="V799" s="73"/>
      <c r="W799" s="45"/>
      <c r="X799" s="26"/>
    </row>
    <row r="800" spans="1:24" s="82" customFormat="1" ht="12.75" customHeight="1" x14ac:dyDescent="0.25">
      <c r="A800" s="73"/>
      <c r="B800" s="78"/>
      <c r="C800" s="78"/>
      <c r="D800" s="78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1"/>
      <c r="V800" s="73"/>
      <c r="W800" s="45"/>
      <c r="X800" s="26"/>
    </row>
    <row r="801" spans="1:24" s="82" customFormat="1" ht="12.75" customHeight="1" x14ac:dyDescent="0.25">
      <c r="A801" s="73"/>
      <c r="B801" s="78"/>
      <c r="C801" s="78"/>
      <c r="D801" s="78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1"/>
      <c r="V801" s="73"/>
      <c r="W801" s="45"/>
      <c r="X801" s="26"/>
    </row>
    <row r="802" spans="1:24" s="82" customFormat="1" ht="12.75" customHeight="1" x14ac:dyDescent="0.25">
      <c r="A802" s="73"/>
      <c r="B802" s="78"/>
      <c r="C802" s="78"/>
      <c r="D802" s="78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1"/>
      <c r="V802" s="73"/>
      <c r="W802" s="45"/>
      <c r="X802" s="26"/>
    </row>
    <row r="803" spans="1:24" s="82" customFormat="1" ht="12.75" customHeight="1" x14ac:dyDescent="0.25">
      <c r="A803" s="73"/>
      <c r="B803" s="78"/>
      <c r="C803" s="78"/>
      <c r="D803" s="78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1"/>
      <c r="V803" s="73"/>
      <c r="W803" s="45"/>
      <c r="X803" s="26"/>
    </row>
    <row r="804" spans="1:24" s="82" customFormat="1" ht="12.75" customHeight="1" x14ac:dyDescent="0.25">
      <c r="A804" s="73"/>
      <c r="B804" s="78"/>
      <c r="C804" s="78"/>
      <c r="D804" s="78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1"/>
      <c r="V804" s="73"/>
      <c r="W804" s="45"/>
      <c r="X804" s="26"/>
    </row>
    <row r="805" spans="1:24" s="82" customFormat="1" ht="12.75" customHeight="1" x14ac:dyDescent="0.25">
      <c r="A805" s="73"/>
      <c r="B805" s="78"/>
      <c r="C805" s="78"/>
      <c r="D805" s="78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1"/>
      <c r="V805" s="73"/>
      <c r="W805" s="45"/>
      <c r="X805" s="26"/>
    </row>
    <row r="806" spans="1:24" s="82" customFormat="1" ht="12.75" customHeight="1" x14ac:dyDescent="0.25">
      <c r="A806" s="73"/>
      <c r="B806" s="78"/>
      <c r="C806" s="78"/>
      <c r="D806" s="78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1"/>
      <c r="V806" s="73"/>
      <c r="W806" s="45"/>
      <c r="X806" s="26"/>
    </row>
    <row r="807" spans="1:24" s="82" customFormat="1" ht="12.75" customHeight="1" x14ac:dyDescent="0.25">
      <c r="A807" s="73"/>
      <c r="B807" s="78"/>
      <c r="C807" s="78"/>
      <c r="D807" s="78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1"/>
      <c r="V807" s="73"/>
      <c r="W807" s="45"/>
      <c r="X807" s="26"/>
    </row>
    <row r="808" spans="1:24" s="82" customFormat="1" ht="12.75" customHeight="1" x14ac:dyDescent="0.25">
      <c r="A808" s="73"/>
      <c r="B808" s="78"/>
      <c r="C808" s="78"/>
      <c r="D808" s="78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1"/>
      <c r="V808" s="73"/>
      <c r="W808" s="45"/>
      <c r="X808" s="26"/>
    </row>
    <row r="809" spans="1:24" s="82" customFormat="1" ht="12.75" customHeight="1" x14ac:dyDescent="0.25">
      <c r="A809" s="73"/>
      <c r="B809" s="78"/>
      <c r="C809" s="78"/>
      <c r="D809" s="78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1"/>
      <c r="V809" s="73"/>
      <c r="W809" s="45"/>
      <c r="X809" s="26"/>
    </row>
    <row r="810" spans="1:24" s="82" customFormat="1" ht="12.75" customHeight="1" x14ac:dyDescent="0.25">
      <c r="A810" s="73"/>
      <c r="B810" s="78"/>
      <c r="C810" s="78"/>
      <c r="D810" s="78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1"/>
      <c r="V810" s="73"/>
      <c r="W810" s="45"/>
      <c r="X810" s="26"/>
    </row>
    <row r="811" spans="1:24" s="82" customFormat="1" ht="12.75" customHeight="1" x14ac:dyDescent="0.25">
      <c r="A811" s="73"/>
      <c r="B811" s="78"/>
      <c r="C811" s="78"/>
      <c r="D811" s="78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1"/>
      <c r="V811" s="73"/>
      <c r="W811" s="45"/>
      <c r="X811" s="26"/>
    </row>
    <row r="812" spans="1:24" s="82" customFormat="1" ht="12.75" customHeight="1" x14ac:dyDescent="0.25">
      <c r="A812" s="73"/>
      <c r="B812" s="78"/>
      <c r="C812" s="78"/>
      <c r="D812" s="78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1"/>
      <c r="V812" s="73"/>
      <c r="W812" s="45"/>
      <c r="X812" s="26"/>
    </row>
    <row r="813" spans="1:24" s="82" customFormat="1" ht="12.75" customHeight="1" x14ac:dyDescent="0.25">
      <c r="A813" s="73"/>
      <c r="B813" s="78"/>
      <c r="C813" s="78"/>
      <c r="D813" s="78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1"/>
      <c r="V813" s="73"/>
      <c r="W813" s="45"/>
      <c r="X813" s="26"/>
    </row>
    <row r="814" spans="1:24" s="82" customFormat="1" ht="12.75" customHeight="1" x14ac:dyDescent="0.25">
      <c r="A814" s="73"/>
      <c r="B814" s="78"/>
      <c r="C814" s="78"/>
      <c r="D814" s="78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1"/>
      <c r="V814" s="73"/>
      <c r="W814" s="45"/>
      <c r="X814" s="26"/>
    </row>
    <row r="815" spans="1:24" s="82" customFormat="1" ht="12.75" customHeight="1" x14ac:dyDescent="0.25">
      <c r="A815" s="73"/>
      <c r="B815" s="78"/>
      <c r="C815" s="78"/>
      <c r="D815" s="78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1"/>
      <c r="V815" s="73"/>
      <c r="W815" s="45"/>
      <c r="X815" s="26"/>
    </row>
    <row r="816" spans="1:24" s="82" customFormat="1" ht="12.75" customHeight="1" x14ac:dyDescent="0.25">
      <c r="A816" s="73"/>
      <c r="B816" s="78"/>
      <c r="C816" s="78"/>
      <c r="D816" s="78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1"/>
      <c r="V816" s="73"/>
      <c r="W816" s="45"/>
      <c r="X816" s="26"/>
    </row>
    <row r="817" spans="1:24" s="82" customFormat="1" ht="12.75" customHeight="1" x14ac:dyDescent="0.25">
      <c r="A817" s="73"/>
      <c r="B817" s="78"/>
      <c r="C817" s="78"/>
      <c r="D817" s="78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1"/>
      <c r="V817" s="73"/>
      <c r="W817" s="45"/>
      <c r="X817" s="26"/>
    </row>
    <row r="818" spans="1:24" s="82" customFormat="1" ht="12.75" customHeight="1" x14ac:dyDescent="0.25">
      <c r="A818" s="73"/>
      <c r="B818" s="78"/>
      <c r="C818" s="78"/>
      <c r="D818" s="78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1"/>
      <c r="V818" s="73"/>
      <c r="W818" s="45"/>
      <c r="X818" s="26"/>
    </row>
    <row r="819" spans="1:24" s="82" customFormat="1" ht="12.75" customHeight="1" x14ac:dyDescent="0.25">
      <c r="A819" s="73"/>
      <c r="B819" s="78"/>
      <c r="C819" s="78"/>
      <c r="D819" s="78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1"/>
      <c r="V819" s="73"/>
      <c r="W819" s="45"/>
      <c r="X819" s="26"/>
    </row>
    <row r="820" spans="1:24" s="82" customFormat="1" ht="12.75" customHeight="1" x14ac:dyDescent="0.25">
      <c r="A820" s="73"/>
      <c r="B820" s="78"/>
      <c r="C820" s="78"/>
      <c r="D820" s="78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1"/>
      <c r="V820" s="73"/>
      <c r="W820" s="45"/>
      <c r="X820" s="26"/>
    </row>
    <row r="821" spans="1:24" s="82" customFormat="1" ht="12.75" customHeight="1" x14ac:dyDescent="0.25">
      <c r="A821" s="73"/>
      <c r="B821" s="78"/>
      <c r="C821" s="78"/>
      <c r="D821" s="78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1"/>
      <c r="V821" s="73"/>
      <c r="W821" s="45"/>
      <c r="X821" s="26"/>
    </row>
    <row r="822" spans="1:24" s="82" customFormat="1" ht="12.75" customHeight="1" x14ac:dyDescent="0.25">
      <c r="A822" s="73"/>
      <c r="B822" s="78"/>
      <c r="C822" s="78"/>
      <c r="D822" s="78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1"/>
      <c r="V822" s="73"/>
      <c r="W822" s="45"/>
      <c r="X822" s="26"/>
    </row>
    <row r="823" spans="1:24" s="82" customFormat="1" ht="12.75" customHeight="1" x14ac:dyDescent="0.25">
      <c r="A823" s="73"/>
      <c r="B823" s="78"/>
      <c r="C823" s="78"/>
      <c r="D823" s="78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1"/>
      <c r="V823" s="73"/>
      <c r="W823" s="45"/>
      <c r="X823" s="26"/>
    </row>
    <row r="824" spans="1:24" s="82" customFormat="1" ht="12.75" customHeight="1" x14ac:dyDescent="0.25">
      <c r="A824" s="73"/>
      <c r="B824" s="78"/>
      <c r="C824" s="78"/>
      <c r="D824" s="78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1"/>
      <c r="V824" s="73"/>
      <c r="W824" s="45"/>
      <c r="X824" s="26"/>
    </row>
    <row r="825" spans="1:24" s="82" customFormat="1" ht="12.75" customHeight="1" x14ac:dyDescent="0.25">
      <c r="A825" s="73"/>
      <c r="B825" s="78"/>
      <c r="C825" s="78"/>
      <c r="D825" s="78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1"/>
      <c r="V825" s="73"/>
      <c r="W825" s="45"/>
      <c r="X825" s="26"/>
    </row>
    <row r="826" spans="1:24" s="82" customFormat="1" ht="12.75" customHeight="1" x14ac:dyDescent="0.25">
      <c r="A826" s="73"/>
      <c r="B826" s="78"/>
      <c r="C826" s="78"/>
      <c r="D826" s="78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1"/>
      <c r="V826" s="73"/>
      <c r="W826" s="45"/>
      <c r="X826" s="26"/>
    </row>
    <row r="827" spans="1:24" s="82" customFormat="1" ht="12.75" customHeight="1" x14ac:dyDescent="0.25">
      <c r="A827" s="73"/>
      <c r="B827" s="78"/>
      <c r="C827" s="78"/>
      <c r="D827" s="78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1"/>
      <c r="V827" s="73"/>
      <c r="W827" s="45"/>
      <c r="X827" s="26"/>
    </row>
    <row r="828" spans="1:24" s="82" customFormat="1" ht="12.75" customHeight="1" x14ac:dyDescent="0.25">
      <c r="A828" s="73"/>
      <c r="B828" s="78"/>
      <c r="C828" s="78"/>
      <c r="D828" s="78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1"/>
      <c r="V828" s="73"/>
      <c r="W828" s="45"/>
      <c r="X828" s="26"/>
    </row>
    <row r="829" spans="1:24" s="82" customFormat="1" ht="12.75" customHeight="1" x14ac:dyDescent="0.25">
      <c r="A829" s="73"/>
      <c r="B829" s="78"/>
      <c r="C829" s="78"/>
      <c r="D829" s="78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1"/>
      <c r="V829" s="73"/>
      <c r="W829" s="45"/>
      <c r="X829" s="26"/>
    </row>
    <row r="830" spans="1:24" s="82" customFormat="1" ht="12.75" customHeight="1" x14ac:dyDescent="0.25">
      <c r="A830" s="73"/>
      <c r="B830" s="78"/>
      <c r="C830" s="78"/>
      <c r="D830" s="78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1"/>
      <c r="V830" s="73"/>
      <c r="W830" s="45"/>
      <c r="X830" s="26"/>
    </row>
    <row r="831" spans="1:24" s="82" customFormat="1" ht="12.75" customHeight="1" x14ac:dyDescent="0.25">
      <c r="A831" s="73"/>
      <c r="B831" s="78"/>
      <c r="C831" s="78"/>
      <c r="D831" s="78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1"/>
      <c r="V831" s="73"/>
      <c r="W831" s="45"/>
      <c r="X831" s="26"/>
    </row>
    <row r="832" spans="1:24" s="82" customFormat="1" ht="12.75" customHeight="1" x14ac:dyDescent="0.25">
      <c r="A832" s="73"/>
      <c r="B832" s="78"/>
      <c r="C832" s="78"/>
      <c r="D832" s="78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1"/>
      <c r="V832" s="73"/>
      <c r="W832" s="45"/>
      <c r="X832" s="26"/>
    </row>
    <row r="833" spans="1:24" s="82" customFormat="1" ht="12.75" customHeight="1" x14ac:dyDescent="0.25">
      <c r="A833" s="73"/>
      <c r="B833" s="78"/>
      <c r="C833" s="78"/>
      <c r="D833" s="78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1"/>
      <c r="V833" s="73"/>
      <c r="W833" s="45"/>
      <c r="X833" s="26"/>
    </row>
    <row r="834" spans="1:24" s="82" customFormat="1" ht="12.75" customHeight="1" x14ac:dyDescent="0.25">
      <c r="A834" s="73"/>
      <c r="B834" s="78"/>
      <c r="C834" s="78"/>
      <c r="D834" s="78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1"/>
      <c r="V834" s="73"/>
      <c r="W834" s="45"/>
      <c r="X834" s="26"/>
    </row>
    <row r="835" spans="1:24" s="82" customFormat="1" ht="12.75" customHeight="1" x14ac:dyDescent="0.25">
      <c r="A835" s="73"/>
      <c r="B835" s="78"/>
      <c r="C835" s="78"/>
      <c r="D835" s="78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1"/>
      <c r="V835" s="73"/>
      <c r="W835" s="45"/>
      <c r="X835" s="26"/>
    </row>
    <row r="836" spans="1:24" s="82" customFormat="1" ht="12.75" customHeight="1" x14ac:dyDescent="0.25">
      <c r="A836" s="73"/>
      <c r="B836" s="78"/>
      <c r="C836" s="78"/>
      <c r="D836" s="78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1"/>
      <c r="V836" s="73"/>
      <c r="W836" s="45"/>
      <c r="X836" s="26"/>
    </row>
    <row r="837" spans="1:24" s="82" customFormat="1" ht="12.75" customHeight="1" x14ac:dyDescent="0.25">
      <c r="A837" s="73"/>
      <c r="B837" s="78"/>
      <c r="C837" s="78"/>
      <c r="D837" s="78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1"/>
      <c r="V837" s="73"/>
      <c r="W837" s="45"/>
      <c r="X837" s="26"/>
    </row>
    <row r="838" spans="1:24" s="82" customFormat="1" ht="12.75" customHeight="1" x14ac:dyDescent="0.25">
      <c r="A838" s="73"/>
      <c r="B838" s="78"/>
      <c r="C838" s="78"/>
      <c r="D838" s="78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1"/>
      <c r="V838" s="73"/>
      <c r="W838" s="45"/>
      <c r="X838" s="26"/>
    </row>
    <row r="839" spans="1:24" s="82" customFormat="1" ht="12.75" customHeight="1" x14ac:dyDescent="0.25">
      <c r="A839" s="73"/>
      <c r="B839" s="78"/>
      <c r="C839" s="78"/>
      <c r="D839" s="78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1"/>
      <c r="V839" s="73"/>
      <c r="W839" s="45"/>
      <c r="X839" s="26"/>
    </row>
    <row r="840" spans="1:24" s="82" customFormat="1" ht="12.75" customHeight="1" x14ac:dyDescent="0.25">
      <c r="A840" s="73"/>
      <c r="B840" s="78"/>
      <c r="C840" s="78"/>
      <c r="D840" s="78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1"/>
      <c r="V840" s="73"/>
      <c r="W840" s="45"/>
      <c r="X840" s="26"/>
    </row>
    <row r="841" spans="1:24" s="82" customFormat="1" ht="12.75" customHeight="1" x14ac:dyDescent="0.25">
      <c r="A841" s="73"/>
      <c r="B841" s="78"/>
      <c r="C841" s="78"/>
      <c r="D841" s="78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1"/>
      <c r="V841" s="73"/>
      <c r="W841" s="45"/>
      <c r="X841" s="26"/>
    </row>
    <row r="842" spans="1:24" s="82" customFormat="1" ht="12.75" customHeight="1" x14ac:dyDescent="0.25">
      <c r="A842" s="73"/>
      <c r="B842" s="78"/>
      <c r="C842" s="78"/>
      <c r="D842" s="78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1"/>
      <c r="V842" s="73"/>
      <c r="W842" s="45"/>
      <c r="X842" s="26"/>
    </row>
    <row r="843" spans="1:24" s="82" customFormat="1" ht="12.75" customHeight="1" x14ac:dyDescent="0.25">
      <c r="A843" s="73"/>
      <c r="B843" s="78"/>
      <c r="C843" s="78"/>
      <c r="D843" s="78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1"/>
      <c r="V843" s="73"/>
      <c r="W843" s="45"/>
      <c r="X843" s="26"/>
    </row>
    <row r="844" spans="1:24" s="82" customFormat="1" ht="12.75" customHeight="1" x14ac:dyDescent="0.25">
      <c r="A844" s="73"/>
      <c r="B844" s="78"/>
      <c r="C844" s="78"/>
      <c r="D844" s="78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1"/>
      <c r="V844" s="73"/>
      <c r="W844" s="45"/>
      <c r="X844" s="26"/>
    </row>
    <row r="845" spans="1:24" s="82" customFormat="1" ht="12.75" customHeight="1" x14ac:dyDescent="0.25">
      <c r="A845" s="73"/>
      <c r="B845" s="78"/>
      <c r="C845" s="78"/>
      <c r="D845" s="78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1"/>
      <c r="V845" s="73"/>
      <c r="W845" s="45"/>
      <c r="X845" s="26"/>
    </row>
    <row r="846" spans="1:24" s="82" customFormat="1" ht="12.75" customHeight="1" x14ac:dyDescent="0.25">
      <c r="A846" s="73"/>
      <c r="B846" s="78"/>
      <c r="C846" s="78"/>
      <c r="D846" s="78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1"/>
      <c r="V846" s="73"/>
      <c r="W846" s="45"/>
      <c r="X846" s="26"/>
    </row>
    <row r="847" spans="1:24" s="82" customFormat="1" ht="12.75" customHeight="1" x14ac:dyDescent="0.25">
      <c r="A847" s="73"/>
      <c r="B847" s="78"/>
      <c r="C847" s="78"/>
      <c r="D847" s="78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1"/>
      <c r="V847" s="73"/>
      <c r="W847" s="45"/>
      <c r="X847" s="26"/>
    </row>
    <row r="848" spans="1:24" s="82" customFormat="1" ht="12.75" customHeight="1" x14ac:dyDescent="0.25">
      <c r="A848" s="73"/>
      <c r="B848" s="78"/>
      <c r="C848" s="78"/>
      <c r="D848" s="78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1"/>
      <c r="V848" s="73"/>
      <c r="W848" s="45"/>
      <c r="X848" s="26"/>
    </row>
    <row r="849" spans="1:24" s="82" customFormat="1" ht="12.75" customHeight="1" x14ac:dyDescent="0.25">
      <c r="A849" s="73"/>
      <c r="B849" s="78"/>
      <c r="C849" s="78"/>
      <c r="D849" s="78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1"/>
      <c r="V849" s="73"/>
      <c r="W849" s="45"/>
      <c r="X849" s="26"/>
    </row>
    <row r="850" spans="1:24" s="82" customFormat="1" ht="12.75" customHeight="1" x14ac:dyDescent="0.25">
      <c r="A850" s="73"/>
      <c r="B850" s="78"/>
      <c r="C850" s="78"/>
      <c r="D850" s="78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1"/>
      <c r="V850" s="73"/>
      <c r="W850" s="45"/>
      <c r="X850" s="26"/>
    </row>
    <row r="851" spans="1:24" s="82" customFormat="1" ht="12.75" customHeight="1" x14ac:dyDescent="0.25">
      <c r="A851" s="73"/>
      <c r="B851" s="78"/>
      <c r="C851" s="78"/>
      <c r="D851" s="78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1"/>
      <c r="V851" s="73"/>
      <c r="W851" s="45"/>
      <c r="X851" s="26"/>
    </row>
    <row r="852" spans="1:24" s="82" customFormat="1" ht="12.75" customHeight="1" x14ac:dyDescent="0.25">
      <c r="A852" s="73"/>
      <c r="B852" s="78"/>
      <c r="C852" s="78"/>
      <c r="D852" s="78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1"/>
      <c r="V852" s="73"/>
      <c r="W852" s="45"/>
      <c r="X852" s="26"/>
    </row>
    <row r="853" spans="1:24" s="82" customFormat="1" ht="12.75" customHeight="1" x14ac:dyDescent="0.25">
      <c r="A853" s="73"/>
      <c r="B853" s="78"/>
      <c r="C853" s="78"/>
      <c r="D853" s="78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1"/>
      <c r="V853" s="73"/>
      <c r="W853" s="45"/>
      <c r="X853" s="26"/>
    </row>
    <row r="854" spans="1:24" s="82" customFormat="1" ht="12.75" customHeight="1" x14ac:dyDescent="0.25">
      <c r="A854" s="73"/>
      <c r="B854" s="78"/>
      <c r="C854" s="78"/>
      <c r="D854" s="78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1"/>
      <c r="V854" s="73"/>
      <c r="W854" s="45"/>
      <c r="X854" s="26"/>
    </row>
    <row r="855" spans="1:24" s="82" customFormat="1" ht="12.75" customHeight="1" x14ac:dyDescent="0.25">
      <c r="A855" s="73"/>
      <c r="B855" s="78"/>
      <c r="C855" s="78"/>
      <c r="D855" s="78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1"/>
      <c r="V855" s="73"/>
      <c r="W855" s="45"/>
      <c r="X855" s="26"/>
    </row>
    <row r="856" spans="1:24" s="82" customFormat="1" ht="12.75" customHeight="1" x14ac:dyDescent="0.25">
      <c r="A856" s="73"/>
      <c r="B856" s="78"/>
      <c r="C856" s="78"/>
      <c r="D856" s="78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1"/>
      <c r="V856" s="73"/>
      <c r="W856" s="45"/>
      <c r="X856" s="26"/>
    </row>
    <row r="857" spans="1:24" s="82" customFormat="1" ht="12.75" customHeight="1" x14ac:dyDescent="0.25">
      <c r="A857" s="73"/>
      <c r="B857" s="78"/>
      <c r="C857" s="78"/>
      <c r="D857" s="78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1"/>
      <c r="V857" s="73"/>
      <c r="W857" s="45"/>
      <c r="X857" s="26"/>
    </row>
    <row r="858" spans="1:24" s="82" customFormat="1" ht="12.75" customHeight="1" x14ac:dyDescent="0.25">
      <c r="A858" s="73"/>
      <c r="B858" s="78"/>
      <c r="C858" s="78"/>
      <c r="D858" s="78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1"/>
      <c r="V858" s="73"/>
      <c r="W858" s="45"/>
      <c r="X858" s="26"/>
    </row>
    <row r="859" spans="1:24" s="82" customFormat="1" ht="12.75" customHeight="1" x14ac:dyDescent="0.25">
      <c r="A859" s="73"/>
      <c r="B859" s="78"/>
      <c r="C859" s="78"/>
      <c r="D859" s="78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1"/>
      <c r="V859" s="73"/>
      <c r="W859" s="45"/>
      <c r="X859" s="26"/>
    </row>
  </sheetData>
  <autoFilter ref="A7:X9">
    <filterColumn colId="14" showButton="0"/>
    <filterColumn colId="16" showButton="0"/>
    <filterColumn colId="18" showButton="0"/>
    <filterColumn colId="20" showButton="0"/>
  </autoFilter>
  <mergeCells count="38">
    <mergeCell ref="F4:F7"/>
    <mergeCell ref="C4:D5"/>
    <mergeCell ref="G4:G7"/>
    <mergeCell ref="A4:A7"/>
    <mergeCell ref="B4:B7"/>
    <mergeCell ref="E4:E7"/>
    <mergeCell ref="C6:C7"/>
    <mergeCell ref="D6:D7"/>
    <mergeCell ref="U6:V7"/>
    <mergeCell ref="H4:H7"/>
    <mergeCell ref="O4:V5"/>
    <mergeCell ref="W4:W7"/>
    <mergeCell ref="J5:N5"/>
    <mergeCell ref="N6:N7"/>
    <mergeCell ref="O6:P7"/>
    <mergeCell ref="Q6:R7"/>
    <mergeCell ref="S6:T7"/>
    <mergeCell ref="J4:N4"/>
    <mergeCell ref="I4:I7"/>
    <mergeCell ref="L6:L7"/>
    <mergeCell ref="M6:M7"/>
    <mergeCell ref="J6:J7"/>
    <mergeCell ref="K6:K7"/>
    <mergeCell ref="AC4:AC7"/>
    <mergeCell ref="AC1:AH1"/>
    <mergeCell ref="AD2:AH2"/>
    <mergeCell ref="Y1:AB1"/>
    <mergeCell ref="AG4:AG7"/>
    <mergeCell ref="AD4:AD7"/>
    <mergeCell ref="AE4:AE7"/>
    <mergeCell ref="AF4:AF7"/>
    <mergeCell ref="AH4:AH7"/>
    <mergeCell ref="Y2:Z2"/>
    <mergeCell ref="AA2:AB2"/>
    <mergeCell ref="AA4:AA7"/>
    <mergeCell ref="AB4:AB7"/>
    <mergeCell ref="Y4:Y7"/>
    <mergeCell ref="Z4:Z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M65431"/>
  <sheetViews>
    <sheetView zoomScaleNormal="100" workbookViewId="0">
      <pane xSplit="5" ySplit="7" topLeftCell="F8" activePane="bottomRight" state="frozen"/>
      <selection pane="topRight" activeCell="D1" sqref="D1"/>
      <selection pane="bottomLeft" activeCell="A8" sqref="A8"/>
      <selection pane="bottomRight" activeCell="F12" sqref="F12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34.140625" style="53" customWidth="1"/>
    <col min="6" max="6" width="22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" style="53" customWidth="1"/>
    <col min="20" max="20" width="9.7109375" style="55" customWidth="1"/>
    <col min="21" max="24" width="8" style="53" customWidth="1"/>
    <col min="25" max="25" width="16" style="51" customWidth="1"/>
    <col min="26" max="26" width="13.5703125" style="51" customWidth="1"/>
    <col min="27" max="27" width="21.140625" style="27" customWidth="1"/>
    <col min="28" max="28" width="11.28515625" style="27" customWidth="1"/>
    <col min="29" max="29" width="7.7109375" style="27" customWidth="1"/>
    <col min="30" max="30" width="7.85546875" style="27" customWidth="1"/>
    <col min="31" max="31" width="8" style="27" customWidth="1"/>
    <col min="32" max="32" width="7.7109375" style="27" customWidth="1"/>
    <col min="33" max="33" width="8.28515625" style="27" customWidth="1"/>
    <col min="34" max="36" width="7.7109375" style="27" customWidth="1"/>
    <col min="37" max="16384" width="9.140625" style="27"/>
  </cols>
  <sheetData>
    <row r="1" spans="1:37" ht="12.75" customHeight="1" x14ac:dyDescent="0.25">
      <c r="A1" s="52" t="s">
        <v>252</v>
      </c>
      <c r="B1" s="50"/>
    </row>
    <row r="2" spans="1:37" ht="22.5" customHeight="1" x14ac:dyDescent="0.25">
      <c r="A2" s="329" t="s">
        <v>593</v>
      </c>
      <c r="B2" s="330"/>
      <c r="E2" s="330"/>
    </row>
    <row r="3" spans="1:37" ht="27.75" customHeight="1" thickBot="1" x14ac:dyDescent="0.3">
      <c r="A3" s="332" t="s">
        <v>594</v>
      </c>
      <c r="B3" s="429">
        <f>'РВ_МВ_Каз-Рполе'!B3</f>
        <v>46204</v>
      </c>
      <c r="E3" s="57"/>
      <c r="I3" s="46"/>
      <c r="J3" s="46"/>
      <c r="K3" s="46"/>
      <c r="L3" s="46"/>
      <c r="M3" s="46"/>
      <c r="AC3" s="60" t="s">
        <v>402</v>
      </c>
      <c r="AD3" s="60" t="s">
        <v>403</v>
      </c>
      <c r="AE3" s="60" t="s">
        <v>404</v>
      </c>
      <c r="AF3" s="60" t="s">
        <v>405</v>
      </c>
      <c r="AG3" s="60" t="s">
        <v>173</v>
      </c>
      <c r="AH3" s="60" t="s">
        <v>406</v>
      </c>
      <c r="AI3" s="60" t="s">
        <v>407</v>
      </c>
      <c r="AJ3" s="59"/>
    </row>
    <row r="4" spans="1:37" ht="12.75" customHeight="1" thickBot="1" x14ac:dyDescent="0.3">
      <c r="A4" s="685" t="s">
        <v>229</v>
      </c>
      <c r="B4" s="685" t="s">
        <v>158</v>
      </c>
      <c r="C4" s="676" t="s">
        <v>45</v>
      </c>
      <c r="D4" s="677"/>
      <c r="E4" s="687" t="s">
        <v>227</v>
      </c>
      <c r="F4" s="647" t="s">
        <v>233</v>
      </c>
      <c r="G4" s="647" t="s">
        <v>208</v>
      </c>
      <c r="H4" s="647" t="s">
        <v>234</v>
      </c>
      <c r="I4" s="655" t="s">
        <v>285</v>
      </c>
      <c r="J4" s="656"/>
      <c r="K4" s="656"/>
      <c r="L4" s="656"/>
      <c r="M4" s="657"/>
      <c r="N4" s="658" t="s">
        <v>539</v>
      </c>
      <c r="O4" s="659"/>
      <c r="P4" s="659"/>
      <c r="Q4" s="659"/>
      <c r="R4" s="659"/>
      <c r="S4" s="659"/>
      <c r="T4" s="660"/>
      <c r="U4" s="661"/>
      <c r="V4" s="862" t="s">
        <v>616</v>
      </c>
      <c r="W4" s="862"/>
      <c r="X4" s="862"/>
      <c r="Y4" s="676" t="s">
        <v>334</v>
      </c>
      <c r="Z4" s="677"/>
      <c r="AA4" s="681" t="s">
        <v>111</v>
      </c>
      <c r="AC4" s="699" t="s">
        <v>342</v>
      </c>
      <c r="AD4" s="699" t="s">
        <v>342</v>
      </c>
      <c r="AE4" s="699" t="s">
        <v>342</v>
      </c>
      <c r="AF4" s="699" t="s">
        <v>342</v>
      </c>
      <c r="AG4" s="699" t="s">
        <v>342</v>
      </c>
      <c r="AH4" s="699" t="s">
        <v>342</v>
      </c>
      <c r="AI4" s="699" t="s">
        <v>342</v>
      </c>
      <c r="AJ4" s="59"/>
    </row>
    <row r="5" spans="1:37" ht="12.75" customHeight="1" thickBot="1" x14ac:dyDescent="0.3">
      <c r="A5" s="648"/>
      <c r="B5" s="648"/>
      <c r="C5" s="690"/>
      <c r="D5" s="691"/>
      <c r="E5" s="688"/>
      <c r="F5" s="648"/>
      <c r="G5" s="648"/>
      <c r="H5" s="648"/>
      <c r="I5" s="665" t="s">
        <v>41</v>
      </c>
      <c r="J5" s="666"/>
      <c r="K5" s="666"/>
      <c r="L5" s="666"/>
      <c r="M5" s="667"/>
      <c r="N5" s="662"/>
      <c r="O5" s="663"/>
      <c r="P5" s="663"/>
      <c r="Q5" s="663"/>
      <c r="R5" s="663"/>
      <c r="S5" s="663"/>
      <c r="T5" s="663"/>
      <c r="U5" s="664"/>
      <c r="V5" s="862"/>
      <c r="W5" s="862"/>
      <c r="X5" s="862"/>
      <c r="Y5" s="678"/>
      <c r="Z5" s="679"/>
      <c r="AA5" s="682"/>
      <c r="AC5" s="699"/>
      <c r="AD5" s="699"/>
      <c r="AE5" s="699"/>
      <c r="AF5" s="699"/>
      <c r="AG5" s="699"/>
      <c r="AH5" s="699"/>
      <c r="AI5" s="699"/>
      <c r="AJ5" s="59"/>
    </row>
    <row r="6" spans="1:37" ht="12.75" customHeight="1" x14ac:dyDescent="0.25">
      <c r="A6" s="648"/>
      <c r="B6" s="648"/>
      <c r="C6" s="682" t="s">
        <v>13</v>
      </c>
      <c r="D6" s="682" t="s">
        <v>14</v>
      </c>
      <c r="E6" s="688"/>
      <c r="F6" s="648"/>
      <c r="G6" s="648"/>
      <c r="H6" s="648"/>
      <c r="I6" s="671" t="s">
        <v>235</v>
      </c>
      <c r="J6" s="654" t="s">
        <v>275</v>
      </c>
      <c r="K6" s="654" t="s">
        <v>276</v>
      </c>
      <c r="L6" s="680" t="s">
        <v>236</v>
      </c>
      <c r="M6" s="673" t="s">
        <v>279</v>
      </c>
      <c r="N6" s="674" t="s">
        <v>202</v>
      </c>
      <c r="O6" s="651"/>
      <c r="P6" s="650" t="s">
        <v>102</v>
      </c>
      <c r="Q6" s="651"/>
      <c r="R6" s="650" t="s">
        <v>244</v>
      </c>
      <c r="S6" s="651"/>
      <c r="T6" s="650" t="s">
        <v>165</v>
      </c>
      <c r="U6" s="683"/>
      <c r="V6" s="862" t="s">
        <v>355</v>
      </c>
      <c r="W6" s="862" t="s">
        <v>617</v>
      </c>
      <c r="X6" s="862" t="s">
        <v>615</v>
      </c>
      <c r="Y6" s="645" t="s">
        <v>335</v>
      </c>
      <c r="Z6" s="645" t="s">
        <v>321</v>
      </c>
      <c r="AA6" s="682"/>
      <c r="AC6" s="699"/>
      <c r="AD6" s="699"/>
      <c r="AE6" s="699"/>
      <c r="AF6" s="699"/>
      <c r="AG6" s="699"/>
      <c r="AH6" s="699"/>
      <c r="AI6" s="699"/>
      <c r="AJ6" s="59"/>
    </row>
    <row r="7" spans="1:37" ht="30" customHeight="1" x14ac:dyDescent="0.25">
      <c r="A7" s="706"/>
      <c r="B7" s="648"/>
      <c r="C7" s="682"/>
      <c r="D7" s="682"/>
      <c r="E7" s="688"/>
      <c r="F7" s="648"/>
      <c r="G7" s="648"/>
      <c r="H7" s="648"/>
      <c r="I7" s="671"/>
      <c r="J7" s="682"/>
      <c r="K7" s="682"/>
      <c r="L7" s="682"/>
      <c r="M7" s="702"/>
      <c r="N7" s="704"/>
      <c r="O7" s="703"/>
      <c r="P7" s="702"/>
      <c r="Q7" s="703"/>
      <c r="R7" s="702"/>
      <c r="S7" s="703"/>
      <c r="T7" s="702"/>
      <c r="U7" s="705"/>
      <c r="V7" s="862"/>
      <c r="W7" s="862"/>
      <c r="X7" s="862"/>
      <c r="Y7" s="682"/>
      <c r="Z7" s="682"/>
      <c r="AA7" s="682"/>
      <c r="AC7" s="699"/>
      <c r="AD7" s="699"/>
      <c r="AE7" s="699"/>
      <c r="AF7" s="699"/>
      <c r="AG7" s="699"/>
      <c r="AH7" s="699"/>
      <c r="AI7" s="699"/>
      <c r="AJ7" s="59"/>
    </row>
    <row r="8" spans="1:37" s="26" customFormat="1" ht="26.25" customHeight="1" x14ac:dyDescent="0.25">
      <c r="A8" s="106" t="s">
        <v>63</v>
      </c>
      <c r="B8" s="107">
        <v>37077</v>
      </c>
      <c r="C8" s="320">
        <v>37077</v>
      </c>
      <c r="D8" s="320">
        <v>40729</v>
      </c>
      <c r="E8" s="251" t="s">
        <v>23</v>
      </c>
      <c r="F8" s="302" t="s">
        <v>140</v>
      </c>
      <c r="G8" s="302" t="s">
        <v>112</v>
      </c>
      <c r="H8" s="302" t="s">
        <v>33</v>
      </c>
      <c r="I8" s="302" t="s">
        <v>253</v>
      </c>
      <c r="J8" s="302" t="s">
        <v>298</v>
      </c>
      <c r="K8" s="308" t="s">
        <v>215</v>
      </c>
      <c r="L8" s="302" t="s">
        <v>242</v>
      </c>
      <c r="M8" s="302" t="s">
        <v>94</v>
      </c>
      <c r="N8" s="322"/>
      <c r="O8" s="302" t="s">
        <v>269</v>
      </c>
      <c r="P8" s="322"/>
      <c r="Q8" s="863"/>
      <c r="R8" s="863"/>
      <c r="S8" s="863"/>
      <c r="T8" s="322">
        <v>115167</v>
      </c>
      <c r="U8" s="302" t="s">
        <v>270</v>
      </c>
      <c r="V8" s="308"/>
      <c r="W8" s="308"/>
      <c r="X8" s="308"/>
      <c r="Y8" s="320"/>
      <c r="Z8" s="320"/>
      <c r="AA8" s="302"/>
      <c r="AB8" s="131"/>
      <c r="AC8" s="328"/>
      <c r="AD8" s="328"/>
      <c r="AE8" s="328"/>
      <c r="AF8" s="328"/>
      <c r="AG8" s="328"/>
      <c r="AH8" s="328"/>
      <c r="AI8" s="328"/>
      <c r="AJ8" s="32"/>
      <c r="AK8" s="27"/>
    </row>
    <row r="9" spans="1:37" s="26" customFormat="1" ht="27" customHeight="1" x14ac:dyDescent="0.25">
      <c r="A9" s="106" t="s">
        <v>63</v>
      </c>
      <c r="B9" s="107">
        <v>37077</v>
      </c>
      <c r="C9" s="320"/>
      <c r="D9" s="320"/>
      <c r="E9" s="251" t="s">
        <v>23</v>
      </c>
      <c r="F9" s="302" t="s">
        <v>140</v>
      </c>
      <c r="G9" s="302" t="s">
        <v>112</v>
      </c>
      <c r="H9" s="302" t="s">
        <v>171</v>
      </c>
      <c r="I9" s="302"/>
      <c r="J9" s="302"/>
      <c r="K9" s="302"/>
      <c r="L9" s="302"/>
      <c r="M9" s="302"/>
      <c r="N9" s="322"/>
      <c r="O9" s="302" t="s">
        <v>366</v>
      </c>
      <c r="P9" s="322"/>
      <c r="Q9" s="302"/>
      <c r="R9" s="322"/>
      <c r="S9" s="302"/>
      <c r="T9" s="322"/>
      <c r="U9" s="302" t="s">
        <v>271</v>
      </c>
      <c r="V9" s="308"/>
      <c r="W9" s="308"/>
      <c r="X9" s="308"/>
      <c r="Y9" s="320"/>
      <c r="Z9" s="320"/>
      <c r="AA9" s="302"/>
      <c r="AB9" s="131"/>
      <c r="AC9" s="328"/>
      <c r="AD9" s="328"/>
      <c r="AE9" s="328"/>
      <c r="AF9" s="328"/>
      <c r="AG9" s="328"/>
      <c r="AH9" s="328"/>
      <c r="AI9" s="328"/>
      <c r="AJ9" s="32"/>
      <c r="AK9" s="27"/>
    </row>
    <row r="10" spans="1:37" s="26" customFormat="1" ht="30" customHeight="1" x14ac:dyDescent="0.25">
      <c r="A10" s="106" t="s">
        <v>63</v>
      </c>
      <c r="B10" s="107">
        <v>37077</v>
      </c>
      <c r="C10" s="320"/>
      <c r="D10" s="320"/>
      <c r="E10" s="251" t="s">
        <v>23</v>
      </c>
      <c r="F10" s="302" t="s">
        <v>140</v>
      </c>
      <c r="G10" s="302" t="s">
        <v>112</v>
      </c>
      <c r="H10" s="302" t="s">
        <v>126</v>
      </c>
      <c r="I10" s="302"/>
      <c r="J10" s="302"/>
      <c r="K10" s="302"/>
      <c r="L10" s="302"/>
      <c r="M10" s="302"/>
      <c r="N10" s="322"/>
      <c r="O10" s="302" t="s">
        <v>367</v>
      </c>
      <c r="P10" s="322"/>
      <c r="Q10" s="302"/>
      <c r="R10" s="322"/>
      <c r="S10" s="302"/>
      <c r="T10" s="322"/>
      <c r="U10" s="302"/>
      <c r="V10" s="308"/>
      <c r="W10" s="308"/>
      <c r="X10" s="308"/>
      <c r="Y10" s="320"/>
      <c r="Z10" s="320"/>
      <c r="AA10" s="302"/>
      <c r="AB10" s="131"/>
      <c r="AC10" s="328"/>
      <c r="AD10" s="328"/>
      <c r="AE10" s="328"/>
      <c r="AF10" s="328"/>
      <c r="AG10" s="328"/>
      <c r="AH10" s="328"/>
      <c r="AI10" s="328"/>
      <c r="AJ10" s="32"/>
      <c r="AK10" s="27"/>
    </row>
    <row r="11" spans="1:37" s="26" customFormat="1" ht="25.5" customHeight="1" x14ac:dyDescent="0.25">
      <c r="A11" s="106" t="s">
        <v>364</v>
      </c>
      <c r="B11" s="107">
        <v>41309</v>
      </c>
      <c r="C11" s="320">
        <v>41309</v>
      </c>
      <c r="D11" s="320">
        <v>44961</v>
      </c>
      <c r="E11" s="251" t="s">
        <v>23</v>
      </c>
      <c r="F11" s="302" t="s">
        <v>140</v>
      </c>
      <c r="G11" s="302" t="s">
        <v>112</v>
      </c>
      <c r="H11" s="302" t="s">
        <v>365</v>
      </c>
      <c r="I11" s="302" t="s">
        <v>253</v>
      </c>
      <c r="J11" s="302" t="s">
        <v>298</v>
      </c>
      <c r="K11" s="308" t="s">
        <v>215</v>
      </c>
      <c r="L11" s="302" t="s">
        <v>242</v>
      </c>
      <c r="M11" s="302" t="s">
        <v>94</v>
      </c>
      <c r="N11" s="222">
        <v>3.65</v>
      </c>
      <c r="O11" s="302"/>
      <c r="P11" s="322"/>
      <c r="Q11" s="302"/>
      <c r="R11" s="322"/>
      <c r="S11" s="302"/>
      <c r="T11" s="322">
        <v>115167</v>
      </c>
      <c r="U11" s="302"/>
      <c r="V11" s="308"/>
      <c r="W11" s="308"/>
      <c r="X11" s="308"/>
      <c r="Y11" s="341" t="s">
        <v>475</v>
      </c>
      <c r="Z11" s="320">
        <v>41934</v>
      </c>
      <c r="AA11" s="302"/>
      <c r="AB11" s="131"/>
      <c r="AC11" s="328"/>
      <c r="AD11" s="328"/>
      <c r="AE11" s="328"/>
      <c r="AF11" s="328"/>
      <c r="AG11" s="328"/>
      <c r="AH11" s="328"/>
      <c r="AI11" s="328"/>
      <c r="AJ11" s="32"/>
      <c r="AK11" s="27"/>
    </row>
    <row r="12" spans="1:37" ht="39" customHeight="1" x14ac:dyDescent="0.25">
      <c r="A12" s="106" t="s">
        <v>3</v>
      </c>
      <c r="B12" s="107">
        <v>40214</v>
      </c>
      <c r="C12" s="341" t="s">
        <v>97</v>
      </c>
      <c r="D12" s="320">
        <v>47519</v>
      </c>
      <c r="E12" s="251" t="s">
        <v>4</v>
      </c>
      <c r="F12" s="302" t="s">
        <v>140</v>
      </c>
      <c r="G12" s="302" t="s">
        <v>5</v>
      </c>
      <c r="H12" s="362" t="s">
        <v>273</v>
      </c>
      <c r="I12" s="302" t="s">
        <v>6</v>
      </c>
      <c r="J12" s="302" t="s">
        <v>298</v>
      </c>
      <c r="K12" s="302"/>
      <c r="L12" s="302" t="s">
        <v>242</v>
      </c>
      <c r="M12" s="303">
        <v>83212</v>
      </c>
      <c r="N12" s="321">
        <v>0.03</v>
      </c>
      <c r="O12" s="302"/>
      <c r="P12" s="302"/>
      <c r="Q12" s="302"/>
      <c r="R12" s="302"/>
      <c r="S12" s="302"/>
      <c r="T12" s="61">
        <v>946.08</v>
      </c>
      <c r="U12" s="302"/>
      <c r="V12" s="308"/>
      <c r="W12" s="308"/>
      <c r="X12" s="308" t="s">
        <v>618</v>
      </c>
      <c r="Y12" s="320"/>
      <c r="Z12" s="320"/>
      <c r="AA12" s="120"/>
      <c r="AB12" s="311" t="s">
        <v>709</v>
      </c>
      <c r="AC12" s="328"/>
      <c r="AD12" s="328"/>
      <c r="AE12" s="328"/>
      <c r="AF12" s="328">
        <v>0.03</v>
      </c>
      <c r="AG12" s="328"/>
      <c r="AH12" s="328"/>
      <c r="AI12" s="328"/>
      <c r="AJ12" s="32"/>
    </row>
    <row r="13" spans="1:37" ht="12.75" customHeight="1" x14ac:dyDescent="0.25">
      <c r="A13" s="106" t="s">
        <v>358</v>
      </c>
      <c r="B13" s="107">
        <v>41036</v>
      </c>
      <c r="C13" s="320">
        <v>41036</v>
      </c>
      <c r="D13" s="320">
        <v>44688</v>
      </c>
      <c r="E13" s="251" t="s">
        <v>805</v>
      </c>
      <c r="F13" s="302" t="s">
        <v>140</v>
      </c>
      <c r="G13" s="302" t="s">
        <v>359</v>
      </c>
      <c r="H13" s="302" t="s">
        <v>274</v>
      </c>
      <c r="I13" s="302" t="s">
        <v>6</v>
      </c>
      <c r="J13" s="302" t="s">
        <v>298</v>
      </c>
      <c r="K13" s="302"/>
      <c r="L13" s="302" t="s">
        <v>242</v>
      </c>
      <c r="M13" s="303">
        <v>83212</v>
      </c>
      <c r="N13" s="321">
        <v>0.7</v>
      </c>
      <c r="O13" s="302"/>
      <c r="P13" s="302"/>
      <c r="Q13" s="302"/>
      <c r="R13" s="302"/>
      <c r="S13" s="302"/>
      <c r="T13" s="222">
        <v>21900</v>
      </c>
      <c r="U13" s="310"/>
      <c r="V13" s="309"/>
      <c r="W13" s="309"/>
      <c r="X13" s="309">
        <v>21900</v>
      </c>
      <c r="Y13" s="320" t="s">
        <v>379</v>
      </c>
      <c r="Z13" s="320" t="s">
        <v>378</v>
      </c>
      <c r="AA13" s="120"/>
      <c r="AB13" s="311" t="s">
        <v>709</v>
      </c>
      <c r="AC13" s="328">
        <v>0.7</v>
      </c>
      <c r="AD13" s="328"/>
      <c r="AE13" s="328"/>
      <c r="AF13" s="328"/>
      <c r="AG13" s="328"/>
      <c r="AH13" s="328"/>
      <c r="AI13" s="328"/>
      <c r="AJ13" s="32"/>
    </row>
    <row r="14" spans="1:37" ht="12.75" customHeight="1" x14ac:dyDescent="0.25">
      <c r="A14" s="106" t="s">
        <v>360</v>
      </c>
      <c r="B14" s="107">
        <v>41256</v>
      </c>
      <c r="C14" s="320">
        <v>41256</v>
      </c>
      <c r="D14" s="320">
        <v>43082</v>
      </c>
      <c r="E14" s="251" t="s">
        <v>361</v>
      </c>
      <c r="F14" s="302" t="s">
        <v>140</v>
      </c>
      <c r="G14" s="302" t="s">
        <v>362</v>
      </c>
      <c r="H14" s="302" t="s">
        <v>274</v>
      </c>
      <c r="I14" s="302" t="s">
        <v>6</v>
      </c>
      <c r="J14" s="302" t="s">
        <v>298</v>
      </c>
      <c r="K14" s="302"/>
      <c r="L14" s="302" t="s">
        <v>242</v>
      </c>
      <c r="M14" s="303">
        <v>83212</v>
      </c>
      <c r="N14" s="321">
        <v>0.19</v>
      </c>
      <c r="O14" s="302"/>
      <c r="P14" s="302"/>
      <c r="Q14" s="302"/>
      <c r="R14" s="302"/>
      <c r="S14" s="302"/>
      <c r="T14" s="222">
        <v>6085</v>
      </c>
      <c r="U14" s="310"/>
      <c r="V14" s="309"/>
      <c r="W14" s="309"/>
      <c r="X14" s="309"/>
      <c r="Y14" s="341" t="s">
        <v>572</v>
      </c>
      <c r="Z14" s="320">
        <v>41382</v>
      </c>
      <c r="AA14" s="120" t="s">
        <v>363</v>
      </c>
      <c r="AB14" s="131"/>
      <c r="AC14" s="328"/>
      <c r="AD14" s="328"/>
      <c r="AE14" s="328"/>
      <c r="AF14" s="328"/>
      <c r="AG14" s="328"/>
      <c r="AH14" s="328"/>
      <c r="AI14" s="328"/>
      <c r="AJ14" s="32"/>
    </row>
    <row r="15" spans="1:37" ht="12.75" customHeight="1" x14ac:dyDescent="0.25">
      <c r="A15" s="106" t="s">
        <v>360</v>
      </c>
      <c r="B15" s="107">
        <v>41256</v>
      </c>
      <c r="C15" s="320">
        <v>41256</v>
      </c>
      <c r="D15" s="320">
        <v>43082</v>
      </c>
      <c r="E15" s="251" t="s">
        <v>361</v>
      </c>
      <c r="F15" s="302" t="s">
        <v>140</v>
      </c>
      <c r="G15" s="302" t="s">
        <v>362</v>
      </c>
      <c r="H15" s="302" t="s">
        <v>274</v>
      </c>
      <c r="I15" s="302" t="s">
        <v>6</v>
      </c>
      <c r="J15" s="302" t="s">
        <v>298</v>
      </c>
      <c r="K15" s="302"/>
      <c r="L15" s="302" t="s">
        <v>242</v>
      </c>
      <c r="M15" s="303">
        <v>83212</v>
      </c>
      <c r="N15" s="321">
        <v>0.3</v>
      </c>
      <c r="O15" s="302"/>
      <c r="P15" s="302"/>
      <c r="Q15" s="302"/>
      <c r="R15" s="302"/>
      <c r="S15" s="302"/>
      <c r="T15" s="222">
        <v>9461</v>
      </c>
      <c r="U15" s="310"/>
      <c r="V15" s="309"/>
      <c r="W15" s="309"/>
      <c r="X15" s="309"/>
      <c r="Y15" s="341" t="s">
        <v>572</v>
      </c>
      <c r="Z15" s="320">
        <v>41382</v>
      </c>
      <c r="AA15" s="120"/>
      <c r="AB15" s="131"/>
      <c r="AC15" s="328"/>
      <c r="AD15" s="120"/>
      <c r="AE15" s="328"/>
      <c r="AF15" s="328"/>
      <c r="AG15" s="328"/>
      <c r="AH15" s="328"/>
      <c r="AI15" s="328"/>
      <c r="AJ15" s="32"/>
    </row>
    <row r="16" spans="1:37" ht="12.75" customHeight="1" x14ac:dyDescent="0.25">
      <c r="A16" s="106" t="s">
        <v>360</v>
      </c>
      <c r="B16" s="107">
        <v>41256</v>
      </c>
      <c r="C16" s="320">
        <v>41256</v>
      </c>
      <c r="D16" s="320">
        <v>46362</v>
      </c>
      <c r="E16" s="251" t="s">
        <v>361</v>
      </c>
      <c r="F16" s="302" t="s">
        <v>140</v>
      </c>
      <c r="G16" s="302" t="s">
        <v>362</v>
      </c>
      <c r="H16" s="302" t="s">
        <v>274</v>
      </c>
      <c r="I16" s="302" t="s">
        <v>6</v>
      </c>
      <c r="J16" s="302" t="s">
        <v>298</v>
      </c>
      <c r="K16" s="302"/>
      <c r="L16" s="302" t="s">
        <v>242</v>
      </c>
      <c r="M16" s="303">
        <v>83212</v>
      </c>
      <c r="N16" s="321">
        <v>0.3</v>
      </c>
      <c r="O16" s="302"/>
      <c r="P16" s="302"/>
      <c r="Q16" s="302"/>
      <c r="R16" s="302"/>
      <c r="S16" s="302"/>
      <c r="T16" s="222">
        <v>9461</v>
      </c>
      <c r="U16" s="310"/>
      <c r="V16" s="309"/>
      <c r="W16" s="309"/>
      <c r="X16" s="309">
        <v>9461</v>
      </c>
      <c r="Y16" s="341" t="s">
        <v>571</v>
      </c>
      <c r="Z16" s="320">
        <v>42751</v>
      </c>
      <c r="AA16" s="120"/>
      <c r="AB16" s="311" t="s">
        <v>709</v>
      </c>
      <c r="AC16" s="328"/>
      <c r="AD16" s="328">
        <v>0.3</v>
      </c>
      <c r="AE16" s="328"/>
      <c r="AF16" s="328"/>
      <c r="AG16" s="328"/>
      <c r="AH16" s="328"/>
      <c r="AI16" s="328"/>
      <c r="AJ16" s="32"/>
    </row>
    <row r="17" spans="1:39" ht="12.75" customHeight="1" x14ac:dyDescent="0.25">
      <c r="A17" s="106" t="s">
        <v>479</v>
      </c>
      <c r="B17" s="107">
        <v>41978</v>
      </c>
      <c r="C17" s="320">
        <v>41978</v>
      </c>
      <c r="D17" s="320">
        <v>45631</v>
      </c>
      <c r="E17" s="251" t="s">
        <v>452</v>
      </c>
      <c r="F17" s="302" t="s">
        <v>140</v>
      </c>
      <c r="G17" s="302" t="s">
        <v>5</v>
      </c>
      <c r="H17" s="302" t="s">
        <v>274</v>
      </c>
      <c r="I17" s="302" t="s">
        <v>6</v>
      </c>
      <c r="J17" s="302" t="s">
        <v>298</v>
      </c>
      <c r="K17" s="302"/>
      <c r="L17" s="302" t="s">
        <v>242</v>
      </c>
      <c r="M17" s="303">
        <v>83212</v>
      </c>
      <c r="N17" s="321">
        <v>0.2</v>
      </c>
      <c r="O17" s="302"/>
      <c r="P17" s="302"/>
      <c r="Q17" s="302"/>
      <c r="R17" s="302"/>
      <c r="S17" s="302"/>
      <c r="T17" s="222">
        <f>N17*86.4*365</f>
        <v>6307.2000000000007</v>
      </c>
      <c r="U17" s="310"/>
      <c r="V17" s="309"/>
      <c r="W17" s="309"/>
      <c r="X17" s="309">
        <v>6307.2</v>
      </c>
      <c r="Y17" s="341" t="s">
        <v>484</v>
      </c>
      <c r="Z17" s="320">
        <v>42096</v>
      </c>
      <c r="AA17" s="120"/>
      <c r="AB17" s="311" t="s">
        <v>709</v>
      </c>
      <c r="AC17" s="328"/>
      <c r="AD17" s="328"/>
      <c r="AE17" s="328"/>
      <c r="AF17" s="328">
        <v>0.111</v>
      </c>
      <c r="AG17" s="328"/>
      <c r="AH17" s="328"/>
      <c r="AI17" s="328"/>
      <c r="AJ17" s="32"/>
    </row>
    <row r="18" spans="1:39" ht="12.75" customHeight="1" x14ac:dyDescent="0.25">
      <c r="A18" s="106">
        <v>11610047</v>
      </c>
      <c r="B18" s="107">
        <v>42240</v>
      </c>
      <c r="C18" s="320">
        <v>42240</v>
      </c>
      <c r="D18" s="320">
        <v>45893</v>
      </c>
      <c r="E18" s="251" t="s">
        <v>477</v>
      </c>
      <c r="F18" s="302" t="s">
        <v>140</v>
      </c>
      <c r="G18" s="302" t="s">
        <v>112</v>
      </c>
      <c r="H18" s="302" t="s">
        <v>507</v>
      </c>
      <c r="I18" s="302" t="s">
        <v>253</v>
      </c>
      <c r="J18" s="302" t="s">
        <v>298</v>
      </c>
      <c r="K18" s="302" t="s">
        <v>215</v>
      </c>
      <c r="L18" s="302" t="s">
        <v>242</v>
      </c>
      <c r="M18" s="303" t="s">
        <v>94</v>
      </c>
      <c r="N18" s="321">
        <v>6.1</v>
      </c>
      <c r="O18" s="302"/>
      <c r="P18" s="302"/>
      <c r="Q18" s="302"/>
      <c r="R18" s="302"/>
      <c r="S18" s="302"/>
      <c r="T18" s="222">
        <v>115167</v>
      </c>
      <c r="U18" s="310"/>
      <c r="V18" s="322">
        <v>115167</v>
      </c>
      <c r="W18" s="309"/>
      <c r="X18" s="309"/>
      <c r="Y18" s="341"/>
      <c r="Z18" s="320"/>
      <c r="AA18" s="120"/>
      <c r="AB18" s="311" t="s">
        <v>709</v>
      </c>
      <c r="AC18" s="328"/>
      <c r="AD18" s="328"/>
      <c r="AE18" s="328">
        <v>6.1</v>
      </c>
      <c r="AF18" s="328"/>
      <c r="AG18" s="328"/>
      <c r="AH18" s="328"/>
      <c r="AI18" s="328"/>
      <c r="AJ18" s="32"/>
    </row>
    <row r="19" spans="1:39" s="26" customFormat="1" ht="12.75" customHeight="1" x14ac:dyDescent="0.25">
      <c r="A19" s="106">
        <v>11610048</v>
      </c>
      <c r="B19" s="107">
        <v>42289</v>
      </c>
      <c r="C19" s="320">
        <v>42289</v>
      </c>
      <c r="D19" s="320">
        <v>49594</v>
      </c>
      <c r="E19" s="302" t="s">
        <v>476</v>
      </c>
      <c r="F19" s="302" t="s">
        <v>140</v>
      </c>
      <c r="G19" s="302" t="s">
        <v>586</v>
      </c>
      <c r="H19" s="302" t="s">
        <v>512</v>
      </c>
      <c r="I19" s="302" t="s">
        <v>6</v>
      </c>
      <c r="J19" s="302" t="s">
        <v>298</v>
      </c>
      <c r="K19" s="302"/>
      <c r="L19" s="302" t="s">
        <v>242</v>
      </c>
      <c r="M19" s="303">
        <v>83212</v>
      </c>
      <c r="N19" s="371">
        <v>0.99</v>
      </c>
      <c r="O19" s="235"/>
      <c r="P19" s="235"/>
      <c r="Q19" s="235"/>
      <c r="R19" s="235"/>
      <c r="S19" s="235"/>
      <c r="T19" s="222">
        <f>N19*86.4*365</f>
        <v>31220.639999999999</v>
      </c>
      <c r="U19" s="235"/>
      <c r="V19" s="309" t="s">
        <v>619</v>
      </c>
      <c r="W19" s="548"/>
      <c r="X19" s="548"/>
      <c r="Y19" s="341"/>
      <c r="Z19" s="320"/>
      <c r="AA19" s="549"/>
      <c r="AB19" s="311" t="s">
        <v>709</v>
      </c>
      <c r="AC19" s="328"/>
      <c r="AD19" s="328">
        <v>0.6</v>
      </c>
      <c r="AE19" s="328"/>
      <c r="AF19" s="328"/>
      <c r="AG19" s="328">
        <v>0.19</v>
      </c>
      <c r="AH19" s="328">
        <v>0.2</v>
      </c>
      <c r="AI19" s="328"/>
      <c r="AJ19" s="32"/>
      <c r="AK19" s="27"/>
    </row>
    <row r="20" spans="1:39" s="26" customFormat="1" ht="25.5" customHeight="1" x14ac:dyDescent="0.25">
      <c r="A20" s="106" t="s">
        <v>614</v>
      </c>
      <c r="B20" s="107">
        <v>43045</v>
      </c>
      <c r="C20" s="320">
        <v>43045</v>
      </c>
      <c r="D20" s="320">
        <v>46697</v>
      </c>
      <c r="E20" s="302" t="s">
        <v>637</v>
      </c>
      <c r="F20" s="302" t="s">
        <v>140</v>
      </c>
      <c r="G20" s="302" t="s">
        <v>5</v>
      </c>
      <c r="H20" s="251" t="s">
        <v>611</v>
      </c>
      <c r="I20" s="302" t="s">
        <v>6</v>
      </c>
      <c r="J20" s="302" t="s">
        <v>298</v>
      </c>
      <c r="K20" s="302"/>
      <c r="L20" s="302" t="s">
        <v>242</v>
      </c>
      <c r="M20" s="303">
        <v>83212</v>
      </c>
      <c r="N20" s="371">
        <v>0.9</v>
      </c>
      <c r="O20" s="302" t="s">
        <v>612</v>
      </c>
      <c r="P20" s="235"/>
      <c r="Q20" s="235"/>
      <c r="R20" s="222">
        <v>11897</v>
      </c>
      <c r="S20" s="222"/>
      <c r="T20" s="222">
        <v>11897</v>
      </c>
      <c r="U20" s="371"/>
      <c r="V20" s="550">
        <v>1875</v>
      </c>
      <c r="W20" s="550"/>
      <c r="X20" s="550">
        <v>10022</v>
      </c>
      <c r="Y20" s="341"/>
      <c r="Z20" s="320"/>
      <c r="AA20" s="549"/>
      <c r="AB20" s="311" t="s">
        <v>709</v>
      </c>
      <c r="AC20" s="328"/>
      <c r="AD20" s="328"/>
      <c r="AE20" s="328"/>
      <c r="AF20" s="328">
        <v>0.9</v>
      </c>
      <c r="AG20" s="328"/>
      <c r="AH20" s="328"/>
      <c r="AI20" s="328"/>
      <c r="AJ20" s="32"/>
      <c r="AK20" s="27"/>
    </row>
    <row r="21" spans="1:39" s="26" customFormat="1" ht="25.5" customHeight="1" x14ac:dyDescent="0.25">
      <c r="A21" s="106"/>
      <c r="B21" s="107"/>
      <c r="C21" s="320"/>
      <c r="D21" s="320"/>
      <c r="E21" s="302" t="s">
        <v>826</v>
      </c>
      <c r="F21" s="302"/>
      <c r="G21" s="302"/>
      <c r="H21" s="251"/>
      <c r="I21" s="302"/>
      <c r="J21" s="302"/>
      <c r="K21" s="302"/>
      <c r="L21" s="302"/>
      <c r="M21" s="303"/>
      <c r="N21" s="371"/>
      <c r="O21" s="302"/>
      <c r="P21" s="235"/>
      <c r="Q21" s="235"/>
      <c r="R21" s="222"/>
      <c r="S21" s="222"/>
      <c r="T21" s="222"/>
      <c r="U21" s="371"/>
      <c r="V21" s="550"/>
      <c r="W21" s="550"/>
      <c r="X21" s="550"/>
      <c r="Y21" s="341"/>
      <c r="Z21" s="320"/>
      <c r="AA21" s="549"/>
      <c r="AB21" s="311"/>
      <c r="AC21" s="328"/>
      <c r="AD21" s="328">
        <v>1.7</v>
      </c>
      <c r="AE21" s="328"/>
      <c r="AF21" s="328"/>
      <c r="AG21" s="328"/>
      <c r="AH21" s="328"/>
      <c r="AI21" s="328"/>
      <c r="AJ21" s="32"/>
      <c r="AK21" s="27"/>
    </row>
    <row r="22" spans="1:39" s="26" customFormat="1" ht="12.75" customHeight="1" x14ac:dyDescent="0.25">
      <c r="A22" s="55"/>
      <c r="B22" s="70"/>
      <c r="C22" s="70"/>
      <c r="D22" s="70"/>
      <c r="E22" s="53"/>
      <c r="F22" s="53"/>
      <c r="G22" s="53"/>
      <c r="H22" s="53"/>
      <c r="I22" s="53"/>
      <c r="J22" s="53"/>
      <c r="K22" s="53"/>
      <c r="L22" s="53"/>
      <c r="M22" s="79"/>
      <c r="N22" s="389"/>
      <c r="O22" s="77"/>
      <c r="P22" s="77"/>
      <c r="Q22" s="77"/>
      <c r="R22" s="77"/>
      <c r="S22" s="77"/>
      <c r="T22" s="83"/>
      <c r="U22" s="73"/>
      <c r="V22" s="73"/>
      <c r="W22" s="73"/>
      <c r="X22" s="73"/>
      <c r="Y22" s="390"/>
      <c r="Z22" s="62"/>
      <c r="AA22" s="45"/>
      <c r="AB22" s="30"/>
      <c r="AC22" s="328"/>
      <c r="AD22" s="328"/>
      <c r="AE22" s="328"/>
      <c r="AF22" s="328"/>
      <c r="AG22" s="328"/>
      <c r="AH22" s="328"/>
      <c r="AI22" s="328"/>
      <c r="AJ22" s="32"/>
      <c r="AK22" s="27"/>
    </row>
    <row r="23" spans="1:39" s="26" customFormat="1" ht="12.75" customHeight="1" x14ac:dyDescent="0.25">
      <c r="A23" s="55"/>
      <c r="B23" s="70"/>
      <c r="C23" s="70"/>
      <c r="D23" s="70"/>
      <c r="E23" s="53"/>
      <c r="F23" s="53"/>
      <c r="G23" s="53"/>
      <c r="H23" s="53"/>
      <c r="I23" s="53"/>
      <c r="J23" s="53"/>
      <c r="K23" s="53"/>
      <c r="L23" s="53"/>
      <c r="M23" s="79"/>
      <c r="N23" s="389"/>
      <c r="O23" s="77"/>
      <c r="P23" s="77"/>
      <c r="Q23" s="77"/>
      <c r="R23" s="77"/>
      <c r="S23" s="77"/>
      <c r="T23" s="83"/>
      <c r="U23" s="73"/>
      <c r="V23" s="73"/>
      <c r="W23" s="73"/>
      <c r="X23" s="73"/>
      <c r="Y23" s="390"/>
      <c r="Z23" s="62"/>
      <c r="AA23" s="45"/>
      <c r="AB23" s="30"/>
      <c r="AC23" s="328"/>
      <c r="AD23" s="328"/>
      <c r="AE23" s="328"/>
      <c r="AF23" s="328"/>
      <c r="AG23" s="328"/>
      <c r="AH23" s="328"/>
      <c r="AI23" s="328"/>
      <c r="AJ23" s="32"/>
      <c r="AK23" s="27"/>
    </row>
    <row r="24" spans="1:39" ht="11.25" customHeight="1" x14ac:dyDescent="0.25">
      <c r="A24" s="330" t="s">
        <v>641</v>
      </c>
      <c r="B24" s="70"/>
      <c r="E24" s="27"/>
      <c r="H24" s="80"/>
      <c r="M24" s="79"/>
      <c r="O24" s="55"/>
      <c r="Y24" s="98"/>
      <c r="Z24" s="98"/>
      <c r="AC24" s="375">
        <f>SUM(AC8:AC21)</f>
        <v>0.7</v>
      </c>
      <c r="AD24" s="375">
        <f t="shared" ref="AD24:AI24" si="0">SUM(AD8:AD21)</f>
        <v>2.5999999999999996</v>
      </c>
      <c r="AE24" s="375">
        <f t="shared" si="0"/>
        <v>6.1</v>
      </c>
      <c r="AF24" s="375">
        <f t="shared" si="0"/>
        <v>1.0409999999999999</v>
      </c>
      <c r="AG24" s="375">
        <f t="shared" si="0"/>
        <v>0.19</v>
      </c>
      <c r="AH24" s="375">
        <f t="shared" si="0"/>
        <v>0.2</v>
      </c>
      <c r="AI24" s="375">
        <f t="shared" si="0"/>
        <v>0</v>
      </c>
      <c r="AJ24" s="384">
        <f>SUM(AC24:AI24)</f>
        <v>10.830999999999998</v>
      </c>
      <c r="AK24" s="27" t="s">
        <v>408</v>
      </c>
      <c r="AL24" s="388">
        <f>AJ24/AJ25</f>
        <v>0.40114814814814809</v>
      </c>
      <c r="AM24" s="27">
        <f>AJ25*0.51</f>
        <v>13.77</v>
      </c>
    </row>
    <row r="25" spans="1:39" ht="12.75" customHeight="1" x14ac:dyDescent="0.25">
      <c r="A25" s="53" t="s">
        <v>710</v>
      </c>
      <c r="B25" s="70"/>
      <c r="M25" s="79"/>
      <c r="O25" s="55"/>
      <c r="Y25" s="98"/>
      <c r="Z25" s="98"/>
      <c r="AB25" s="53"/>
      <c r="AC25" s="368">
        <v>2.94</v>
      </c>
      <c r="AD25" s="368">
        <v>3.47</v>
      </c>
      <c r="AE25" s="368">
        <v>6.54</v>
      </c>
      <c r="AF25" s="368">
        <v>12.12</v>
      </c>
      <c r="AG25" s="368">
        <v>0.19</v>
      </c>
      <c r="AH25" s="368">
        <v>0.9</v>
      </c>
      <c r="AI25" s="368">
        <v>0.84</v>
      </c>
      <c r="AJ25" s="368">
        <f>SUM(AC25:AI25)</f>
        <v>27</v>
      </c>
      <c r="AK25" s="27" t="s">
        <v>399</v>
      </c>
      <c r="AL25" s="27" t="s">
        <v>610</v>
      </c>
    </row>
    <row r="26" spans="1:39" ht="12.75" customHeight="1" x14ac:dyDescent="0.25">
      <c r="A26" s="55"/>
      <c r="B26" s="70"/>
      <c r="M26" s="79"/>
      <c r="AA26" s="53"/>
      <c r="AB26" s="81"/>
      <c r="AC26" s="376">
        <f>AC25-AC24</f>
        <v>2.2400000000000002</v>
      </c>
      <c r="AD26" s="376">
        <f t="shared" ref="AD26:AI26" si="1">AD25-AD24</f>
        <v>0.87000000000000055</v>
      </c>
      <c r="AE26" s="376">
        <f t="shared" si="1"/>
        <v>0.44000000000000039</v>
      </c>
      <c r="AF26" s="376">
        <f t="shared" si="1"/>
        <v>11.078999999999999</v>
      </c>
      <c r="AG26" s="376">
        <f t="shared" si="1"/>
        <v>0</v>
      </c>
      <c r="AH26" s="376">
        <f t="shared" si="1"/>
        <v>0.7</v>
      </c>
      <c r="AI26" s="376">
        <f t="shared" si="1"/>
        <v>0.84</v>
      </c>
      <c r="AJ26" s="376">
        <f>SUM(AC26:AI26)</f>
        <v>16.169</v>
      </c>
      <c r="AK26" s="27" t="s">
        <v>592</v>
      </c>
    </row>
    <row r="27" spans="1:39" ht="12.75" customHeight="1" x14ac:dyDescent="0.25">
      <c r="B27" s="70"/>
      <c r="AC27" s="387">
        <v>29.5</v>
      </c>
      <c r="AD27" s="387">
        <v>29.8</v>
      </c>
      <c r="AE27" s="387">
        <v>36.6</v>
      </c>
      <c r="AF27" s="387">
        <v>34.4</v>
      </c>
      <c r="AG27" s="387">
        <v>17</v>
      </c>
      <c r="AH27" s="387">
        <v>19.8</v>
      </c>
      <c r="AI27" s="387">
        <v>16.7</v>
      </c>
      <c r="AJ27" s="387"/>
      <c r="AK27" s="27" t="s">
        <v>401</v>
      </c>
    </row>
    <row r="28" spans="1:39" ht="12.75" customHeight="1" x14ac:dyDescent="0.25">
      <c r="B28" s="70"/>
      <c r="AC28" s="34"/>
      <c r="AD28" s="34"/>
      <c r="AE28" s="34"/>
      <c r="AF28" s="36"/>
      <c r="AG28" s="34"/>
      <c r="AH28" s="34"/>
      <c r="AI28" s="34"/>
      <c r="AJ28" s="34"/>
    </row>
    <row r="29" spans="1:39" ht="12.75" customHeight="1" x14ac:dyDescent="0.25">
      <c r="B29" s="70"/>
      <c r="Y29" s="68"/>
      <c r="Z29" s="70"/>
      <c r="AK29" s="34"/>
    </row>
    <row r="30" spans="1:39" ht="12.75" customHeight="1" x14ac:dyDescent="0.25">
      <c r="B30" s="70"/>
    </row>
    <row r="31" spans="1:39" ht="12.75" customHeight="1" x14ac:dyDescent="0.25">
      <c r="B31" s="70"/>
    </row>
    <row r="32" spans="1:39" ht="12.75" customHeight="1" x14ac:dyDescent="0.25">
      <c r="B32" s="70"/>
    </row>
    <row r="33" spans="1:33" ht="12.75" customHeight="1" x14ac:dyDescent="0.25">
      <c r="B33" s="70"/>
    </row>
    <row r="34" spans="1:33" ht="12.75" customHeight="1" x14ac:dyDescent="0.25">
      <c r="B34" s="70"/>
    </row>
    <row r="35" spans="1:33" ht="12.75" customHeight="1" x14ac:dyDescent="0.25">
      <c r="B35" s="70"/>
    </row>
    <row r="36" spans="1:33" ht="12.75" customHeight="1" x14ac:dyDescent="0.25">
      <c r="B36" s="70"/>
    </row>
    <row r="37" spans="1:33" ht="12.75" customHeight="1" x14ac:dyDescent="0.25">
      <c r="B37" s="70"/>
    </row>
    <row r="38" spans="1:33" ht="12.75" customHeight="1" x14ac:dyDescent="0.25">
      <c r="B38" s="70"/>
    </row>
    <row r="39" spans="1:33" ht="12.75" customHeight="1" x14ac:dyDescent="0.25">
      <c r="B39" s="70"/>
    </row>
    <row r="40" spans="1:33" s="82" customFormat="1" ht="12.75" customHeight="1" x14ac:dyDescent="0.25">
      <c r="A40" s="53"/>
      <c r="B40" s="70"/>
      <c r="C40" s="51"/>
      <c r="D40" s="51"/>
      <c r="E40" s="53"/>
      <c r="F40" s="53"/>
      <c r="G40" s="53"/>
      <c r="H40" s="53"/>
      <c r="I40" s="53"/>
      <c r="J40" s="53"/>
      <c r="K40" s="53"/>
      <c r="L40" s="53"/>
      <c r="M40" s="53"/>
      <c r="N40" s="54"/>
      <c r="O40" s="53"/>
      <c r="P40" s="53"/>
      <c r="Q40" s="53"/>
      <c r="R40" s="53"/>
      <c r="S40" s="53"/>
      <c r="T40" s="55"/>
      <c r="U40" s="53"/>
      <c r="V40" s="53"/>
      <c r="W40" s="53"/>
      <c r="X40" s="53"/>
      <c r="Y40" s="51"/>
      <c r="Z40" s="51"/>
      <c r="AA40" s="27"/>
      <c r="AB40" s="27"/>
      <c r="AC40" s="27"/>
      <c r="AD40" s="27"/>
      <c r="AE40" s="27"/>
      <c r="AF40" s="27"/>
      <c r="AG40" s="27"/>
    </row>
    <row r="41" spans="1:33" s="82" customFormat="1" ht="12.75" customHeight="1" x14ac:dyDescent="0.25">
      <c r="A41" s="53"/>
      <c r="B41" s="70"/>
      <c r="C41" s="51"/>
      <c r="D41" s="51"/>
      <c r="E41" s="53"/>
      <c r="F41" s="53"/>
      <c r="G41" s="53"/>
      <c r="H41" s="53"/>
      <c r="I41" s="53"/>
      <c r="J41" s="53"/>
      <c r="K41" s="53"/>
      <c r="L41" s="53"/>
      <c r="M41" s="53"/>
      <c r="N41" s="54"/>
      <c r="O41" s="53"/>
      <c r="P41" s="53"/>
      <c r="Q41" s="53"/>
      <c r="R41" s="53"/>
      <c r="S41" s="53"/>
      <c r="T41" s="55"/>
      <c r="U41" s="53"/>
      <c r="V41" s="53"/>
      <c r="W41" s="53"/>
      <c r="X41" s="53"/>
      <c r="Y41" s="51"/>
      <c r="Z41" s="51"/>
      <c r="AA41" s="27"/>
      <c r="AB41" s="27"/>
      <c r="AC41" s="27"/>
      <c r="AD41" s="27"/>
      <c r="AE41" s="27"/>
      <c r="AF41" s="27"/>
      <c r="AG41" s="27"/>
    </row>
    <row r="42" spans="1:33" s="82" customFormat="1" ht="12.75" customHeight="1" x14ac:dyDescent="0.25">
      <c r="A42" s="53"/>
      <c r="B42" s="70"/>
      <c r="C42" s="51"/>
      <c r="D42" s="51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53"/>
      <c r="P42" s="53"/>
      <c r="Q42" s="53"/>
      <c r="R42" s="53"/>
      <c r="S42" s="53"/>
      <c r="T42" s="55"/>
      <c r="U42" s="53"/>
      <c r="V42" s="53"/>
      <c r="W42" s="53"/>
      <c r="X42" s="53"/>
      <c r="Y42" s="51"/>
      <c r="Z42" s="51"/>
      <c r="AA42" s="27"/>
      <c r="AB42" s="27"/>
      <c r="AC42" s="27"/>
      <c r="AD42" s="27"/>
      <c r="AE42" s="27"/>
      <c r="AF42" s="27"/>
      <c r="AG42" s="27"/>
    </row>
    <row r="43" spans="1:33" s="82" customFormat="1" ht="12.75" customHeight="1" x14ac:dyDescent="0.25">
      <c r="A43" s="53"/>
      <c r="B43" s="70"/>
      <c r="C43" s="51"/>
      <c r="D43" s="51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53"/>
      <c r="P43" s="53"/>
      <c r="Q43" s="53"/>
      <c r="R43" s="53"/>
      <c r="S43" s="53"/>
      <c r="T43" s="55"/>
      <c r="U43" s="53"/>
      <c r="V43" s="53"/>
      <c r="W43" s="53"/>
      <c r="X43" s="53"/>
      <c r="Y43" s="51"/>
      <c r="Z43" s="51"/>
      <c r="AA43" s="27"/>
      <c r="AB43" s="27"/>
      <c r="AC43" s="27"/>
      <c r="AD43" s="27"/>
      <c r="AE43" s="27"/>
      <c r="AF43" s="27"/>
      <c r="AG43" s="27"/>
    </row>
    <row r="44" spans="1:33" s="82" customFormat="1" ht="12.75" customHeight="1" x14ac:dyDescent="0.25">
      <c r="A44" s="53"/>
      <c r="B44" s="70"/>
      <c r="C44" s="51"/>
      <c r="D44" s="51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53"/>
      <c r="P44" s="53"/>
      <c r="Q44" s="53"/>
      <c r="R44" s="53"/>
      <c r="S44" s="53"/>
      <c r="T44" s="55"/>
      <c r="U44" s="53"/>
      <c r="V44" s="53"/>
      <c r="W44" s="53"/>
      <c r="X44" s="53"/>
      <c r="Y44" s="51"/>
      <c r="Z44" s="51"/>
      <c r="AA44" s="27"/>
      <c r="AB44" s="27"/>
      <c r="AC44" s="27"/>
      <c r="AD44" s="27"/>
      <c r="AE44" s="27"/>
      <c r="AF44" s="27"/>
      <c r="AG44" s="27"/>
    </row>
    <row r="45" spans="1:33" s="82" customFormat="1" ht="12.75" customHeight="1" x14ac:dyDescent="0.25">
      <c r="A45" s="53"/>
      <c r="B45" s="70"/>
      <c r="C45" s="51"/>
      <c r="D45" s="51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53"/>
      <c r="P45" s="53"/>
      <c r="Q45" s="53"/>
      <c r="R45" s="53"/>
      <c r="S45" s="53"/>
      <c r="T45" s="55"/>
      <c r="U45" s="53"/>
      <c r="V45" s="53"/>
      <c r="W45" s="53"/>
      <c r="X45" s="53"/>
      <c r="Y45" s="51"/>
      <c r="Z45" s="51"/>
      <c r="AA45" s="27"/>
      <c r="AB45" s="27"/>
      <c r="AC45" s="27"/>
      <c r="AD45" s="27"/>
      <c r="AE45" s="27"/>
      <c r="AF45" s="27"/>
      <c r="AG45" s="27"/>
    </row>
    <row r="46" spans="1:33" s="82" customFormat="1" ht="12.75" customHeight="1" x14ac:dyDescent="0.25">
      <c r="A46" s="53"/>
      <c r="B46" s="70"/>
      <c r="C46" s="51"/>
      <c r="D46" s="51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53"/>
      <c r="P46" s="53"/>
      <c r="Q46" s="53"/>
      <c r="R46" s="53"/>
      <c r="S46" s="53"/>
      <c r="T46" s="55"/>
      <c r="U46" s="53"/>
      <c r="V46" s="53"/>
      <c r="W46" s="53"/>
      <c r="X46" s="53"/>
      <c r="Y46" s="51"/>
      <c r="Z46" s="51"/>
      <c r="AA46" s="27"/>
      <c r="AB46" s="27"/>
      <c r="AC46" s="27"/>
      <c r="AD46" s="27"/>
      <c r="AE46" s="27"/>
      <c r="AF46" s="27"/>
      <c r="AG46" s="27"/>
    </row>
    <row r="47" spans="1:33" s="82" customFormat="1" ht="12.75" customHeight="1" x14ac:dyDescent="0.25">
      <c r="A47" s="53"/>
      <c r="B47" s="70"/>
      <c r="C47" s="51"/>
      <c r="D47" s="51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53"/>
      <c r="P47" s="53"/>
      <c r="Q47" s="53"/>
      <c r="R47" s="53"/>
      <c r="S47" s="53"/>
      <c r="T47" s="55"/>
      <c r="U47" s="53"/>
      <c r="V47" s="53"/>
      <c r="W47" s="53"/>
      <c r="X47" s="53"/>
      <c r="Y47" s="51"/>
      <c r="Z47" s="51"/>
      <c r="AA47" s="27"/>
      <c r="AB47" s="27"/>
      <c r="AC47" s="27"/>
      <c r="AD47" s="27"/>
      <c r="AE47" s="27"/>
      <c r="AF47" s="27"/>
      <c r="AG47" s="27"/>
    </row>
    <row r="48" spans="1:33" s="82" customFormat="1" ht="12.75" customHeight="1" x14ac:dyDescent="0.25">
      <c r="A48" s="53"/>
      <c r="B48" s="70"/>
      <c r="C48" s="51"/>
      <c r="D48" s="51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3"/>
      <c r="P48" s="53"/>
      <c r="Q48" s="53"/>
      <c r="R48" s="53"/>
      <c r="S48" s="53"/>
      <c r="T48" s="55"/>
      <c r="U48" s="53"/>
      <c r="V48" s="53"/>
      <c r="W48" s="53"/>
      <c r="X48" s="53"/>
      <c r="Y48" s="51"/>
      <c r="Z48" s="51"/>
      <c r="AA48" s="27"/>
      <c r="AB48" s="27"/>
      <c r="AC48" s="27"/>
      <c r="AD48" s="27"/>
      <c r="AE48" s="27"/>
      <c r="AF48" s="27"/>
      <c r="AG48" s="27"/>
    </row>
    <row r="49" spans="1:33" s="82" customFormat="1" ht="12.75" customHeight="1" x14ac:dyDescent="0.25">
      <c r="A49" s="53"/>
      <c r="B49" s="70"/>
      <c r="C49" s="51"/>
      <c r="D49" s="51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53"/>
      <c r="P49" s="53"/>
      <c r="Q49" s="53"/>
      <c r="R49" s="53"/>
      <c r="S49" s="53"/>
      <c r="T49" s="55"/>
      <c r="U49" s="53"/>
      <c r="V49" s="53"/>
      <c r="W49" s="53"/>
      <c r="X49" s="53"/>
      <c r="Y49" s="51"/>
      <c r="Z49" s="51"/>
      <c r="AA49" s="27"/>
      <c r="AB49" s="27"/>
      <c r="AC49" s="27"/>
      <c r="AD49" s="27"/>
      <c r="AE49" s="27"/>
      <c r="AF49" s="27"/>
      <c r="AG49" s="27"/>
    </row>
    <row r="50" spans="1:33" s="82" customFormat="1" ht="12.75" customHeight="1" x14ac:dyDescent="0.25">
      <c r="A50" s="53"/>
      <c r="B50" s="70"/>
      <c r="C50" s="51"/>
      <c r="D50" s="51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53"/>
      <c r="P50" s="53"/>
      <c r="Q50" s="53"/>
      <c r="R50" s="53"/>
      <c r="S50" s="53"/>
      <c r="T50" s="55"/>
      <c r="U50" s="53"/>
      <c r="V50" s="53"/>
      <c r="W50" s="53"/>
      <c r="X50" s="53"/>
      <c r="Y50" s="51"/>
      <c r="Z50" s="51"/>
      <c r="AA50" s="27"/>
      <c r="AB50" s="27"/>
      <c r="AC50" s="27"/>
      <c r="AD50" s="27"/>
      <c r="AE50" s="27"/>
      <c r="AF50" s="27"/>
      <c r="AG50" s="27"/>
    </row>
    <row r="51" spans="1:33" s="82" customFormat="1" ht="12.75" customHeight="1" x14ac:dyDescent="0.25">
      <c r="A51" s="53"/>
      <c r="B51" s="70"/>
      <c r="C51" s="51"/>
      <c r="D51" s="51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53"/>
      <c r="P51" s="53"/>
      <c r="Q51" s="53"/>
      <c r="R51" s="53"/>
      <c r="S51" s="53"/>
      <c r="T51" s="55"/>
      <c r="U51" s="53"/>
      <c r="V51" s="53"/>
      <c r="W51" s="53"/>
      <c r="X51" s="53"/>
      <c r="Y51" s="51"/>
      <c r="Z51" s="51"/>
      <c r="AA51" s="27"/>
      <c r="AB51" s="27"/>
      <c r="AC51" s="27"/>
      <c r="AD51" s="27"/>
      <c r="AE51" s="27"/>
      <c r="AF51" s="27"/>
      <c r="AG51" s="27"/>
    </row>
    <row r="52" spans="1:33" s="82" customFormat="1" ht="12.75" customHeight="1" x14ac:dyDescent="0.25">
      <c r="A52" s="53"/>
      <c r="B52" s="70"/>
      <c r="C52" s="51"/>
      <c r="D52" s="51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53"/>
      <c r="P52" s="53"/>
      <c r="Q52" s="53"/>
      <c r="R52" s="53"/>
      <c r="S52" s="53"/>
      <c r="T52" s="55"/>
      <c r="U52" s="53"/>
      <c r="V52" s="53"/>
      <c r="W52" s="53"/>
      <c r="X52" s="53"/>
      <c r="Y52" s="51"/>
      <c r="Z52" s="51"/>
      <c r="AA52" s="27"/>
      <c r="AB52" s="27"/>
      <c r="AC52" s="27"/>
      <c r="AD52" s="27"/>
      <c r="AE52" s="27"/>
      <c r="AF52" s="27"/>
      <c r="AG52" s="27"/>
    </row>
    <row r="53" spans="1:33" s="82" customFormat="1" ht="12.75" customHeight="1" x14ac:dyDescent="0.25">
      <c r="A53" s="53"/>
      <c r="B53" s="70"/>
      <c r="C53" s="51"/>
      <c r="D53" s="51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53"/>
      <c r="P53" s="53"/>
      <c r="Q53" s="53"/>
      <c r="R53" s="53"/>
      <c r="S53" s="53"/>
      <c r="T53" s="55"/>
      <c r="U53" s="53"/>
      <c r="V53" s="53"/>
      <c r="W53" s="53"/>
      <c r="X53" s="53"/>
      <c r="Y53" s="51"/>
      <c r="Z53" s="51"/>
      <c r="AA53" s="27"/>
      <c r="AB53" s="27"/>
      <c r="AC53" s="27"/>
      <c r="AD53" s="27"/>
      <c r="AE53" s="27"/>
      <c r="AF53" s="27"/>
      <c r="AG53" s="27"/>
    </row>
    <row r="54" spans="1:33" s="82" customFormat="1" ht="12.75" customHeight="1" x14ac:dyDescent="0.25">
      <c r="A54" s="53"/>
      <c r="B54" s="70"/>
      <c r="C54" s="51"/>
      <c r="D54" s="51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53"/>
      <c r="P54" s="53"/>
      <c r="Q54" s="53"/>
      <c r="R54" s="53"/>
      <c r="S54" s="53"/>
      <c r="T54" s="55"/>
      <c r="U54" s="53"/>
      <c r="V54" s="53"/>
      <c r="W54" s="53"/>
      <c r="X54" s="53"/>
      <c r="Y54" s="51"/>
      <c r="Z54" s="51"/>
      <c r="AA54" s="27"/>
      <c r="AB54" s="27"/>
      <c r="AC54" s="27"/>
      <c r="AD54" s="27"/>
      <c r="AE54" s="27"/>
      <c r="AF54" s="27"/>
      <c r="AG54" s="27"/>
    </row>
    <row r="55" spans="1:33" s="82" customFormat="1" ht="12.75" customHeight="1" x14ac:dyDescent="0.25">
      <c r="A55" s="53"/>
      <c r="B55" s="70"/>
      <c r="C55" s="51"/>
      <c r="D55" s="51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53"/>
      <c r="P55" s="53"/>
      <c r="Q55" s="53"/>
      <c r="R55" s="53"/>
      <c r="S55" s="53"/>
      <c r="T55" s="55"/>
      <c r="U55" s="53"/>
      <c r="V55" s="53"/>
      <c r="W55" s="53"/>
      <c r="X55" s="53"/>
      <c r="Y55" s="51"/>
      <c r="Z55" s="51"/>
      <c r="AA55" s="27"/>
      <c r="AB55" s="27"/>
      <c r="AC55" s="27"/>
      <c r="AD55" s="27"/>
      <c r="AE55" s="27"/>
      <c r="AF55" s="27"/>
      <c r="AG55" s="27"/>
    </row>
    <row r="56" spans="1:33" s="82" customFormat="1" ht="12.75" customHeight="1" x14ac:dyDescent="0.25">
      <c r="A56" s="53"/>
      <c r="B56" s="70"/>
      <c r="C56" s="51"/>
      <c r="D56" s="51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53"/>
      <c r="P56" s="53"/>
      <c r="Q56" s="53"/>
      <c r="R56" s="53"/>
      <c r="S56" s="53"/>
      <c r="T56" s="55"/>
      <c r="U56" s="53"/>
      <c r="V56" s="53"/>
      <c r="W56" s="53"/>
      <c r="X56" s="53"/>
      <c r="Y56" s="51"/>
      <c r="Z56" s="51"/>
      <c r="AA56" s="27"/>
      <c r="AB56" s="27"/>
      <c r="AC56" s="27"/>
      <c r="AD56" s="27"/>
      <c r="AE56" s="27"/>
      <c r="AF56" s="27"/>
      <c r="AG56" s="27"/>
    </row>
    <row r="57" spans="1:33" s="82" customFormat="1" ht="12.75" customHeight="1" x14ac:dyDescent="0.25">
      <c r="A57" s="53"/>
      <c r="B57" s="70"/>
      <c r="C57" s="51"/>
      <c r="D57" s="51"/>
      <c r="E57" s="53"/>
      <c r="F57" s="53"/>
      <c r="G57" s="53"/>
      <c r="H57" s="53"/>
      <c r="I57" s="53"/>
      <c r="J57" s="53"/>
      <c r="K57" s="53"/>
      <c r="L57" s="53"/>
      <c r="M57" s="53"/>
      <c r="N57" s="54"/>
      <c r="O57" s="53"/>
      <c r="P57" s="53"/>
      <c r="Q57" s="53"/>
      <c r="R57" s="53"/>
      <c r="S57" s="53"/>
      <c r="T57" s="55"/>
      <c r="U57" s="53"/>
      <c r="V57" s="53"/>
      <c r="W57" s="53"/>
      <c r="X57" s="53"/>
      <c r="Y57" s="51"/>
      <c r="Z57" s="51"/>
      <c r="AA57" s="27"/>
      <c r="AB57" s="27"/>
      <c r="AC57" s="27"/>
      <c r="AD57" s="27"/>
      <c r="AE57" s="27"/>
      <c r="AF57" s="27"/>
      <c r="AG57" s="27"/>
    </row>
    <row r="58" spans="1:33" s="82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53"/>
      <c r="W58" s="53"/>
      <c r="X58" s="53"/>
      <c r="Y58" s="51"/>
      <c r="Z58" s="51"/>
      <c r="AA58" s="27"/>
      <c r="AB58" s="27"/>
      <c r="AC58" s="27"/>
      <c r="AD58" s="27"/>
      <c r="AE58" s="27"/>
      <c r="AF58" s="27"/>
      <c r="AG58" s="27"/>
    </row>
    <row r="59" spans="1:33" s="82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53"/>
      <c r="W59" s="53"/>
      <c r="X59" s="53"/>
      <c r="Y59" s="51"/>
      <c r="Z59" s="51"/>
      <c r="AA59" s="27"/>
      <c r="AB59" s="27"/>
      <c r="AC59" s="27"/>
      <c r="AD59" s="27"/>
      <c r="AE59" s="27"/>
      <c r="AF59" s="27"/>
      <c r="AG59" s="27"/>
    </row>
    <row r="60" spans="1:33" s="82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53"/>
      <c r="W60" s="53"/>
      <c r="X60" s="53"/>
      <c r="Y60" s="51"/>
      <c r="Z60" s="51"/>
      <c r="AA60" s="27"/>
      <c r="AB60" s="27"/>
      <c r="AC60" s="27"/>
      <c r="AD60" s="27"/>
      <c r="AE60" s="27"/>
      <c r="AF60" s="27"/>
      <c r="AG60" s="27"/>
    </row>
    <row r="61" spans="1:33" s="82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53"/>
      <c r="W61" s="53"/>
      <c r="X61" s="53"/>
      <c r="Y61" s="51"/>
      <c r="Z61" s="51"/>
      <c r="AA61" s="27"/>
      <c r="AB61" s="27"/>
      <c r="AC61" s="27"/>
      <c r="AD61" s="27"/>
      <c r="AE61" s="27"/>
      <c r="AF61" s="27"/>
      <c r="AG61" s="27"/>
    </row>
    <row r="62" spans="1:33" s="82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53"/>
      <c r="W62" s="53"/>
      <c r="X62" s="53"/>
      <c r="Y62" s="51"/>
      <c r="Z62" s="51"/>
      <c r="AA62" s="27"/>
      <c r="AB62" s="27"/>
      <c r="AC62" s="27"/>
      <c r="AD62" s="27"/>
      <c r="AE62" s="27"/>
      <c r="AF62" s="27"/>
      <c r="AG62" s="27"/>
    </row>
    <row r="63" spans="1:33" s="82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53"/>
      <c r="W63" s="53"/>
      <c r="X63" s="53"/>
      <c r="Y63" s="51"/>
      <c r="Z63" s="51"/>
      <c r="AA63" s="27"/>
      <c r="AB63" s="27"/>
      <c r="AC63" s="27"/>
      <c r="AD63" s="27"/>
      <c r="AE63" s="27"/>
      <c r="AF63" s="27"/>
      <c r="AG63" s="27"/>
    </row>
    <row r="64" spans="1:33" s="82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53"/>
      <c r="W64" s="53"/>
      <c r="X64" s="53"/>
      <c r="Y64" s="51"/>
      <c r="Z64" s="51"/>
      <c r="AA64" s="27"/>
      <c r="AB64" s="27"/>
      <c r="AC64" s="27"/>
      <c r="AD64" s="27"/>
      <c r="AE64" s="27"/>
      <c r="AF64" s="27"/>
      <c r="AG64" s="27"/>
    </row>
    <row r="65" spans="1:33" s="82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53"/>
      <c r="W65" s="53"/>
      <c r="X65" s="53"/>
      <c r="Y65" s="51"/>
      <c r="Z65" s="51"/>
      <c r="AA65" s="27"/>
      <c r="AB65" s="27"/>
      <c r="AC65" s="27"/>
      <c r="AD65" s="27"/>
      <c r="AE65" s="27"/>
      <c r="AF65" s="27"/>
      <c r="AG65" s="27"/>
    </row>
    <row r="66" spans="1:33" s="82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53"/>
      <c r="W66" s="53"/>
      <c r="X66" s="53"/>
      <c r="Y66" s="51"/>
      <c r="Z66" s="51"/>
      <c r="AA66" s="27"/>
      <c r="AB66" s="27"/>
      <c r="AC66" s="27"/>
      <c r="AD66" s="27"/>
      <c r="AE66" s="27"/>
      <c r="AF66" s="27"/>
      <c r="AG66" s="27"/>
    </row>
    <row r="67" spans="1:33" s="82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53"/>
      <c r="W67" s="53"/>
      <c r="X67" s="53"/>
      <c r="Y67" s="51"/>
      <c r="Z67" s="51"/>
      <c r="AA67" s="27"/>
      <c r="AB67" s="27"/>
      <c r="AC67" s="27"/>
      <c r="AD67" s="27"/>
      <c r="AE67" s="27"/>
      <c r="AF67" s="27"/>
      <c r="AG67" s="27"/>
    </row>
    <row r="68" spans="1:33" s="82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53"/>
      <c r="W68" s="53"/>
      <c r="X68" s="53"/>
      <c r="Y68" s="51"/>
      <c r="Z68" s="51"/>
      <c r="AA68" s="27"/>
      <c r="AB68" s="27"/>
      <c r="AC68" s="27"/>
      <c r="AD68" s="27"/>
      <c r="AE68" s="27"/>
      <c r="AF68" s="27"/>
      <c r="AG68" s="27"/>
    </row>
    <row r="69" spans="1:33" s="82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53"/>
      <c r="W69" s="53"/>
      <c r="X69" s="53"/>
      <c r="Y69" s="51"/>
      <c r="Z69" s="51"/>
      <c r="AA69" s="27"/>
      <c r="AB69" s="27"/>
      <c r="AC69" s="27"/>
      <c r="AD69" s="27"/>
      <c r="AE69" s="27"/>
      <c r="AF69" s="27"/>
      <c r="AG69" s="27"/>
    </row>
    <row r="70" spans="1:33" s="82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3"/>
      <c r="W70" s="53"/>
      <c r="X70" s="53"/>
      <c r="Y70" s="51"/>
      <c r="Z70" s="51"/>
      <c r="AA70" s="27"/>
      <c r="AB70" s="27"/>
      <c r="AC70" s="27"/>
      <c r="AD70" s="27"/>
      <c r="AE70" s="27"/>
      <c r="AF70" s="27"/>
      <c r="AG70" s="27"/>
    </row>
    <row r="71" spans="1:33" s="82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3"/>
      <c r="W71" s="53"/>
      <c r="X71" s="53"/>
      <c r="Y71" s="51"/>
      <c r="Z71" s="51"/>
      <c r="AA71" s="27"/>
      <c r="AB71" s="27"/>
      <c r="AC71" s="27"/>
      <c r="AD71" s="27"/>
      <c r="AE71" s="27"/>
      <c r="AF71" s="27"/>
      <c r="AG71" s="27"/>
    </row>
    <row r="72" spans="1:33" s="82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3"/>
      <c r="W72" s="53"/>
      <c r="X72" s="53"/>
      <c r="Y72" s="51"/>
      <c r="Z72" s="51"/>
      <c r="AA72" s="27"/>
      <c r="AB72" s="27"/>
      <c r="AC72" s="27"/>
      <c r="AD72" s="27"/>
      <c r="AE72" s="27"/>
      <c r="AF72" s="27"/>
      <c r="AG72" s="27"/>
    </row>
    <row r="73" spans="1:33" s="82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3"/>
      <c r="W73" s="53"/>
      <c r="X73" s="53"/>
      <c r="Y73" s="51"/>
      <c r="Z73" s="51"/>
      <c r="AA73" s="27"/>
      <c r="AB73" s="27"/>
      <c r="AC73" s="27"/>
      <c r="AD73" s="27"/>
      <c r="AE73" s="27"/>
      <c r="AF73" s="27"/>
      <c r="AG73" s="27"/>
    </row>
    <row r="74" spans="1:33" s="82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3"/>
      <c r="W74" s="53"/>
      <c r="X74" s="53"/>
      <c r="Y74" s="51"/>
      <c r="Z74" s="51"/>
      <c r="AA74" s="27"/>
      <c r="AB74" s="27"/>
      <c r="AC74" s="27"/>
      <c r="AD74" s="27"/>
      <c r="AE74" s="27"/>
      <c r="AF74" s="27"/>
      <c r="AG74" s="27"/>
    </row>
    <row r="75" spans="1:33" s="82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3"/>
      <c r="W75" s="53"/>
      <c r="X75" s="53"/>
      <c r="Y75" s="51"/>
      <c r="Z75" s="51"/>
      <c r="AA75" s="27"/>
      <c r="AB75" s="27"/>
      <c r="AC75" s="27"/>
      <c r="AD75" s="27"/>
      <c r="AE75" s="27"/>
      <c r="AF75" s="27"/>
      <c r="AG75" s="27"/>
    </row>
    <row r="76" spans="1:33" s="82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3"/>
      <c r="W76" s="53"/>
      <c r="X76" s="53"/>
      <c r="Y76" s="51"/>
      <c r="Z76" s="51"/>
      <c r="AA76" s="27"/>
      <c r="AB76" s="27"/>
      <c r="AC76" s="27"/>
      <c r="AD76" s="27"/>
      <c r="AE76" s="27"/>
      <c r="AF76" s="27"/>
      <c r="AG76" s="27"/>
    </row>
    <row r="77" spans="1:33" s="82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3"/>
      <c r="W77" s="53"/>
      <c r="X77" s="53"/>
      <c r="Y77" s="51"/>
      <c r="Z77" s="51"/>
      <c r="AA77" s="27"/>
      <c r="AB77" s="27"/>
      <c r="AC77" s="27"/>
      <c r="AD77" s="27"/>
      <c r="AE77" s="27"/>
      <c r="AF77" s="27"/>
      <c r="AG77" s="27"/>
    </row>
    <row r="78" spans="1:33" s="82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3"/>
      <c r="W78" s="53"/>
      <c r="X78" s="53"/>
      <c r="Y78" s="51"/>
      <c r="Z78" s="51"/>
      <c r="AA78" s="27"/>
      <c r="AB78" s="27"/>
      <c r="AC78" s="27"/>
      <c r="AD78" s="27"/>
      <c r="AE78" s="27"/>
      <c r="AF78" s="27"/>
      <c r="AG78" s="27"/>
    </row>
    <row r="79" spans="1:33" s="82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3"/>
      <c r="W79" s="53"/>
      <c r="X79" s="53"/>
      <c r="Y79" s="51"/>
      <c r="Z79" s="51"/>
      <c r="AA79" s="27"/>
      <c r="AB79" s="27"/>
      <c r="AC79" s="27"/>
      <c r="AD79" s="27"/>
      <c r="AE79" s="27"/>
      <c r="AF79" s="27"/>
      <c r="AG79" s="27"/>
    </row>
    <row r="80" spans="1:33" s="82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3"/>
      <c r="W80" s="53"/>
      <c r="X80" s="53"/>
      <c r="Y80" s="51"/>
      <c r="Z80" s="51"/>
      <c r="AA80" s="27"/>
      <c r="AB80" s="27"/>
      <c r="AC80" s="27"/>
      <c r="AD80" s="27"/>
      <c r="AE80" s="27"/>
      <c r="AF80" s="27"/>
      <c r="AG80" s="27"/>
    </row>
    <row r="81" spans="1:33" s="82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3"/>
      <c r="W81" s="53"/>
      <c r="X81" s="53"/>
      <c r="Y81" s="51"/>
      <c r="Z81" s="51"/>
      <c r="AA81" s="27"/>
      <c r="AB81" s="27"/>
      <c r="AC81" s="27"/>
      <c r="AD81" s="27"/>
      <c r="AE81" s="27"/>
      <c r="AF81" s="27"/>
      <c r="AG81" s="27"/>
    </row>
    <row r="82" spans="1:33" s="82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3"/>
      <c r="W82" s="53"/>
      <c r="X82" s="53"/>
      <c r="Y82" s="51"/>
      <c r="Z82" s="51"/>
      <c r="AA82" s="27"/>
      <c r="AB82" s="27"/>
      <c r="AC82" s="27"/>
      <c r="AD82" s="27"/>
      <c r="AE82" s="27"/>
      <c r="AF82" s="27"/>
      <c r="AG82" s="27"/>
    </row>
    <row r="83" spans="1:33" s="82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3"/>
      <c r="W83" s="53"/>
      <c r="X83" s="53"/>
      <c r="Y83" s="51"/>
      <c r="Z83" s="51"/>
      <c r="AA83" s="27"/>
      <c r="AB83" s="27"/>
      <c r="AC83" s="27"/>
      <c r="AD83" s="27"/>
      <c r="AE83" s="27"/>
      <c r="AF83" s="27"/>
      <c r="AG83" s="27"/>
    </row>
    <row r="84" spans="1:33" s="82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3"/>
      <c r="W84" s="53"/>
      <c r="X84" s="53"/>
      <c r="Y84" s="51"/>
      <c r="Z84" s="51"/>
      <c r="AA84" s="27"/>
      <c r="AB84" s="27"/>
      <c r="AC84" s="27"/>
      <c r="AD84" s="27"/>
      <c r="AE84" s="27"/>
      <c r="AF84" s="27"/>
      <c r="AG84" s="27"/>
    </row>
    <row r="85" spans="1:33" s="82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3"/>
      <c r="W85" s="53"/>
      <c r="X85" s="53"/>
      <c r="Y85" s="51"/>
      <c r="Z85" s="51"/>
      <c r="AA85" s="27"/>
      <c r="AB85" s="27"/>
      <c r="AC85" s="27"/>
      <c r="AD85" s="27"/>
      <c r="AE85" s="27"/>
      <c r="AF85" s="27"/>
      <c r="AG85" s="27"/>
    </row>
    <row r="86" spans="1:33" s="82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3"/>
      <c r="W86" s="53"/>
      <c r="X86" s="53"/>
      <c r="Y86" s="51"/>
      <c r="Z86" s="51"/>
      <c r="AA86" s="27"/>
      <c r="AB86" s="27"/>
      <c r="AC86" s="27"/>
      <c r="AD86" s="27"/>
      <c r="AE86" s="27"/>
      <c r="AF86" s="27"/>
      <c r="AG86" s="27"/>
    </row>
    <row r="87" spans="1:33" s="82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3"/>
      <c r="W87" s="53"/>
      <c r="X87" s="53"/>
      <c r="Y87" s="51"/>
      <c r="Z87" s="51"/>
      <c r="AA87" s="27"/>
      <c r="AB87" s="27"/>
      <c r="AC87" s="27"/>
      <c r="AD87" s="27"/>
      <c r="AE87" s="27"/>
      <c r="AF87" s="27"/>
      <c r="AG87" s="27"/>
    </row>
    <row r="88" spans="1:33" s="82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3"/>
      <c r="W88" s="53"/>
      <c r="X88" s="53"/>
      <c r="Y88" s="51"/>
      <c r="Z88" s="51"/>
      <c r="AA88" s="27"/>
      <c r="AB88" s="27"/>
      <c r="AC88" s="27"/>
      <c r="AD88" s="27"/>
      <c r="AE88" s="27"/>
      <c r="AF88" s="27"/>
      <c r="AG88" s="27"/>
    </row>
    <row r="89" spans="1:33" s="82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3"/>
      <c r="W89" s="53"/>
      <c r="X89" s="53"/>
      <c r="Y89" s="51"/>
      <c r="Z89" s="51"/>
      <c r="AA89" s="27"/>
      <c r="AB89" s="27"/>
      <c r="AC89" s="27"/>
      <c r="AD89" s="27"/>
      <c r="AE89" s="27"/>
      <c r="AF89" s="27"/>
      <c r="AG89" s="27"/>
    </row>
    <row r="90" spans="1:33" s="82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3"/>
      <c r="W90" s="53"/>
      <c r="X90" s="53"/>
      <c r="Y90" s="51"/>
      <c r="Z90" s="51"/>
      <c r="AA90" s="27"/>
      <c r="AB90" s="27"/>
      <c r="AC90" s="27"/>
      <c r="AD90" s="27"/>
      <c r="AE90" s="27"/>
      <c r="AF90" s="27"/>
      <c r="AG90" s="27"/>
    </row>
    <row r="91" spans="1:33" s="82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3"/>
      <c r="W91" s="53"/>
      <c r="X91" s="53"/>
      <c r="Y91" s="51"/>
      <c r="Z91" s="51"/>
      <c r="AA91" s="27"/>
      <c r="AB91" s="27"/>
      <c r="AC91" s="27"/>
      <c r="AD91" s="27"/>
      <c r="AE91" s="27"/>
      <c r="AF91" s="27"/>
      <c r="AG91" s="27"/>
    </row>
    <row r="92" spans="1:33" s="82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3"/>
      <c r="W92" s="53"/>
      <c r="X92" s="53"/>
      <c r="Y92" s="51"/>
      <c r="Z92" s="51"/>
      <c r="AA92" s="27"/>
      <c r="AB92" s="27"/>
      <c r="AC92" s="27"/>
      <c r="AD92" s="27"/>
      <c r="AE92" s="27"/>
      <c r="AF92" s="27"/>
      <c r="AG92" s="27"/>
    </row>
    <row r="93" spans="1:33" s="82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3"/>
      <c r="W93" s="53"/>
      <c r="X93" s="53"/>
      <c r="Y93" s="51"/>
      <c r="Z93" s="51"/>
      <c r="AA93" s="27"/>
      <c r="AB93" s="27"/>
      <c r="AC93" s="27"/>
      <c r="AD93" s="27"/>
      <c r="AE93" s="27"/>
      <c r="AF93" s="27"/>
      <c r="AG93" s="27"/>
    </row>
    <row r="94" spans="1:33" s="82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3"/>
      <c r="W94" s="53"/>
      <c r="X94" s="53"/>
      <c r="Y94" s="51"/>
      <c r="Z94" s="51"/>
      <c r="AA94" s="27"/>
      <c r="AB94" s="27"/>
      <c r="AC94" s="27"/>
      <c r="AD94" s="27"/>
      <c r="AE94" s="27"/>
      <c r="AF94" s="27"/>
      <c r="AG94" s="27"/>
    </row>
    <row r="95" spans="1:33" s="82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3"/>
      <c r="W95" s="53"/>
      <c r="X95" s="53"/>
      <c r="Y95" s="51"/>
      <c r="Z95" s="51"/>
      <c r="AA95" s="27"/>
      <c r="AB95" s="27"/>
      <c r="AC95" s="27"/>
      <c r="AD95" s="27"/>
      <c r="AE95" s="27"/>
      <c r="AF95" s="27"/>
      <c r="AG95" s="27"/>
    </row>
    <row r="96" spans="1:33" s="82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3"/>
      <c r="W96" s="53"/>
      <c r="X96" s="53"/>
      <c r="Y96" s="51"/>
      <c r="Z96" s="51"/>
      <c r="AA96" s="27"/>
      <c r="AB96" s="27"/>
      <c r="AC96" s="27"/>
      <c r="AD96" s="27"/>
      <c r="AE96" s="27"/>
      <c r="AF96" s="27"/>
      <c r="AG96" s="27"/>
    </row>
    <row r="97" spans="1:33" s="82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3"/>
      <c r="W97" s="53"/>
      <c r="X97" s="53"/>
      <c r="Y97" s="51"/>
      <c r="Z97" s="51"/>
      <c r="AA97" s="27"/>
      <c r="AB97" s="27"/>
      <c r="AC97" s="27"/>
      <c r="AD97" s="27"/>
      <c r="AE97" s="27"/>
      <c r="AF97" s="27"/>
      <c r="AG97" s="27"/>
    </row>
    <row r="98" spans="1:33" s="82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3"/>
      <c r="W98" s="53"/>
      <c r="X98" s="53"/>
      <c r="Y98" s="51"/>
      <c r="Z98" s="51"/>
      <c r="AA98" s="27"/>
      <c r="AB98" s="27"/>
      <c r="AC98" s="27"/>
      <c r="AD98" s="27"/>
      <c r="AE98" s="27"/>
      <c r="AF98" s="27"/>
      <c r="AG98" s="27"/>
    </row>
    <row r="99" spans="1:33" s="82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3"/>
      <c r="W99" s="53"/>
      <c r="X99" s="53"/>
      <c r="Y99" s="51"/>
      <c r="Z99" s="51"/>
      <c r="AA99" s="27"/>
      <c r="AB99" s="27"/>
      <c r="AC99" s="27"/>
      <c r="AD99" s="27"/>
      <c r="AE99" s="27"/>
      <c r="AF99" s="27"/>
      <c r="AG99" s="27"/>
    </row>
    <row r="100" spans="1:33" s="82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3"/>
      <c r="W100" s="53"/>
      <c r="X100" s="53"/>
      <c r="Y100" s="51"/>
      <c r="Z100" s="51"/>
      <c r="AA100" s="27"/>
      <c r="AB100" s="27"/>
      <c r="AC100" s="27"/>
      <c r="AD100" s="27"/>
      <c r="AE100" s="27"/>
      <c r="AF100" s="27"/>
      <c r="AG100" s="27"/>
    </row>
    <row r="101" spans="1:33" s="82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3"/>
      <c r="W101" s="53"/>
      <c r="X101" s="53"/>
      <c r="Y101" s="51"/>
      <c r="Z101" s="51"/>
      <c r="AA101" s="27"/>
      <c r="AB101" s="27"/>
      <c r="AC101" s="27"/>
      <c r="AD101" s="27"/>
      <c r="AE101" s="27"/>
      <c r="AF101" s="27"/>
      <c r="AG101" s="27"/>
    </row>
    <row r="102" spans="1:33" s="82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3"/>
      <c r="W102" s="53"/>
      <c r="X102" s="53"/>
      <c r="Y102" s="51"/>
      <c r="Z102" s="51"/>
      <c r="AA102" s="27"/>
      <c r="AB102" s="27"/>
      <c r="AC102" s="27"/>
      <c r="AD102" s="27"/>
      <c r="AE102" s="27"/>
      <c r="AF102" s="27"/>
      <c r="AG102" s="27"/>
    </row>
    <row r="103" spans="1:33" s="82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3"/>
      <c r="W103" s="53"/>
      <c r="X103" s="53"/>
      <c r="Y103" s="51"/>
      <c r="Z103" s="51"/>
      <c r="AA103" s="27"/>
      <c r="AB103" s="27"/>
      <c r="AC103" s="27"/>
      <c r="AD103" s="27"/>
      <c r="AE103" s="27"/>
      <c r="AF103" s="27"/>
      <c r="AG103" s="27"/>
    </row>
    <row r="104" spans="1:33" s="82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3"/>
      <c r="W104" s="53"/>
      <c r="X104" s="53"/>
      <c r="Y104" s="51"/>
      <c r="Z104" s="51"/>
      <c r="AA104" s="27"/>
      <c r="AB104" s="27"/>
      <c r="AC104" s="27"/>
      <c r="AD104" s="27"/>
      <c r="AE104" s="27"/>
      <c r="AF104" s="27"/>
      <c r="AG104" s="27"/>
    </row>
    <row r="105" spans="1:33" s="82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3"/>
      <c r="W105" s="53"/>
      <c r="X105" s="53"/>
      <c r="Y105" s="51"/>
      <c r="Z105" s="51"/>
      <c r="AA105" s="27"/>
      <c r="AB105" s="27"/>
      <c r="AC105" s="27"/>
      <c r="AD105" s="27"/>
      <c r="AE105" s="27"/>
      <c r="AF105" s="27"/>
      <c r="AG105" s="27"/>
    </row>
    <row r="106" spans="1:33" s="82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3"/>
      <c r="W106" s="53"/>
      <c r="X106" s="53"/>
      <c r="Y106" s="51"/>
      <c r="Z106" s="51"/>
      <c r="AA106" s="27"/>
      <c r="AB106" s="27"/>
      <c r="AC106" s="27"/>
      <c r="AD106" s="27"/>
      <c r="AE106" s="27"/>
      <c r="AF106" s="27"/>
      <c r="AG106" s="27"/>
    </row>
    <row r="107" spans="1:33" s="82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3"/>
      <c r="W107" s="53"/>
      <c r="X107" s="53"/>
      <c r="Y107" s="51"/>
      <c r="Z107" s="51"/>
      <c r="AA107" s="27"/>
      <c r="AB107" s="27"/>
      <c r="AC107" s="27"/>
      <c r="AD107" s="27"/>
      <c r="AE107" s="27"/>
      <c r="AF107" s="27"/>
      <c r="AG107" s="27"/>
    </row>
    <row r="108" spans="1:33" s="82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3"/>
      <c r="W108" s="53"/>
      <c r="X108" s="53"/>
      <c r="Y108" s="51"/>
      <c r="Z108" s="51"/>
      <c r="AA108" s="27"/>
      <c r="AB108" s="27"/>
      <c r="AC108" s="27"/>
      <c r="AD108" s="27"/>
      <c r="AE108" s="27"/>
      <c r="AF108" s="27"/>
      <c r="AG108" s="27"/>
    </row>
    <row r="109" spans="1:33" s="82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3"/>
      <c r="W109" s="53"/>
      <c r="X109" s="53"/>
      <c r="Y109" s="51"/>
      <c r="Z109" s="51"/>
      <c r="AA109" s="27"/>
      <c r="AB109" s="27"/>
      <c r="AC109" s="27"/>
      <c r="AD109" s="27"/>
      <c r="AE109" s="27"/>
      <c r="AF109" s="27"/>
      <c r="AG109" s="27"/>
    </row>
    <row r="110" spans="1:33" s="82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3"/>
      <c r="W110" s="53"/>
      <c r="X110" s="53"/>
      <c r="Y110" s="51"/>
      <c r="Z110" s="51"/>
      <c r="AA110" s="27"/>
      <c r="AB110" s="27"/>
      <c r="AC110" s="27"/>
      <c r="AD110" s="27"/>
      <c r="AE110" s="27"/>
      <c r="AF110" s="27"/>
      <c r="AG110" s="27"/>
    </row>
    <row r="111" spans="1:33" s="82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3"/>
      <c r="W111" s="53"/>
      <c r="X111" s="53"/>
      <c r="Y111" s="51"/>
      <c r="Z111" s="51"/>
      <c r="AA111" s="27"/>
      <c r="AB111" s="27"/>
      <c r="AC111" s="27"/>
      <c r="AD111" s="27"/>
      <c r="AE111" s="27"/>
      <c r="AF111" s="27"/>
      <c r="AG111" s="27"/>
    </row>
    <row r="112" spans="1:33" s="82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3"/>
      <c r="W112" s="53"/>
      <c r="X112" s="53"/>
      <c r="Y112" s="51"/>
      <c r="Z112" s="51"/>
      <c r="AA112" s="27"/>
      <c r="AB112" s="27"/>
      <c r="AC112" s="27"/>
      <c r="AD112" s="27"/>
      <c r="AE112" s="27"/>
      <c r="AF112" s="27"/>
      <c r="AG112" s="27"/>
    </row>
    <row r="113" spans="1:33" s="82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3"/>
      <c r="W113" s="53"/>
      <c r="X113" s="53"/>
      <c r="Y113" s="51"/>
      <c r="Z113" s="51"/>
      <c r="AA113" s="27"/>
      <c r="AB113" s="27"/>
      <c r="AC113" s="27"/>
      <c r="AD113" s="27"/>
      <c r="AE113" s="27"/>
      <c r="AF113" s="27"/>
      <c r="AG113" s="27"/>
    </row>
    <row r="114" spans="1:33" s="82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3"/>
      <c r="W114" s="53"/>
      <c r="X114" s="53"/>
      <c r="Y114" s="51"/>
      <c r="Z114" s="51"/>
      <c r="AA114" s="27"/>
      <c r="AB114" s="27"/>
      <c r="AC114" s="27"/>
      <c r="AD114" s="27"/>
      <c r="AE114" s="27"/>
      <c r="AF114" s="27"/>
      <c r="AG114" s="27"/>
    </row>
    <row r="115" spans="1:33" s="82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3"/>
      <c r="W115" s="53"/>
      <c r="X115" s="53"/>
      <c r="Y115" s="51"/>
      <c r="Z115" s="51"/>
      <c r="AA115" s="27"/>
      <c r="AB115" s="27"/>
      <c r="AC115" s="27"/>
      <c r="AD115" s="27"/>
      <c r="AE115" s="27"/>
      <c r="AF115" s="27"/>
      <c r="AG115" s="27"/>
    </row>
    <row r="116" spans="1:33" s="82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3"/>
      <c r="W116" s="53"/>
      <c r="X116" s="53"/>
      <c r="Y116" s="51"/>
      <c r="Z116" s="51"/>
      <c r="AA116" s="27"/>
      <c r="AB116" s="27"/>
      <c r="AC116" s="27"/>
      <c r="AD116" s="27"/>
      <c r="AE116" s="27"/>
      <c r="AF116" s="27"/>
      <c r="AG116" s="27"/>
    </row>
    <row r="117" spans="1:33" s="82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3"/>
      <c r="W117" s="53"/>
      <c r="X117" s="53"/>
      <c r="Y117" s="51"/>
      <c r="Z117" s="51"/>
      <c r="AA117" s="27"/>
      <c r="AB117" s="27"/>
      <c r="AC117" s="27"/>
      <c r="AD117" s="27"/>
      <c r="AE117" s="27"/>
      <c r="AF117" s="27"/>
      <c r="AG117" s="27"/>
    </row>
    <row r="118" spans="1:33" s="82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3"/>
      <c r="W118" s="53"/>
      <c r="X118" s="53"/>
      <c r="Y118" s="51"/>
      <c r="Z118" s="51"/>
      <c r="AA118" s="27"/>
      <c r="AB118" s="27"/>
      <c r="AC118" s="27"/>
      <c r="AD118" s="27"/>
      <c r="AE118" s="27"/>
      <c r="AF118" s="27"/>
      <c r="AG118" s="27"/>
    </row>
    <row r="119" spans="1:33" s="82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3"/>
      <c r="W119" s="53"/>
      <c r="X119" s="53"/>
      <c r="Y119" s="51"/>
      <c r="Z119" s="51"/>
      <c r="AA119" s="27"/>
      <c r="AB119" s="27"/>
      <c r="AC119" s="27"/>
      <c r="AD119" s="27"/>
      <c r="AE119" s="27"/>
      <c r="AF119" s="27"/>
      <c r="AG119" s="27"/>
    </row>
    <row r="120" spans="1:33" s="82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3"/>
      <c r="W120" s="53"/>
      <c r="X120" s="53"/>
      <c r="Y120" s="51"/>
      <c r="Z120" s="51"/>
      <c r="AA120" s="27"/>
      <c r="AB120" s="27"/>
      <c r="AC120" s="27"/>
      <c r="AD120" s="27"/>
      <c r="AE120" s="27"/>
      <c r="AF120" s="27"/>
      <c r="AG120" s="27"/>
    </row>
    <row r="121" spans="1:33" s="82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3"/>
      <c r="W121" s="53"/>
      <c r="X121" s="53"/>
      <c r="Y121" s="51"/>
      <c r="Z121" s="51"/>
      <c r="AA121" s="27"/>
      <c r="AB121" s="27"/>
      <c r="AC121" s="27"/>
      <c r="AD121" s="27"/>
      <c r="AE121" s="27"/>
      <c r="AF121" s="27"/>
      <c r="AG121" s="27"/>
    </row>
    <row r="122" spans="1:33" s="82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3"/>
      <c r="W122" s="53"/>
      <c r="X122" s="53"/>
      <c r="Y122" s="51"/>
      <c r="Z122" s="51"/>
      <c r="AA122" s="27"/>
      <c r="AB122" s="27"/>
      <c r="AC122" s="27"/>
      <c r="AD122" s="27"/>
      <c r="AE122" s="27"/>
      <c r="AF122" s="27"/>
      <c r="AG122" s="27"/>
    </row>
    <row r="123" spans="1:33" s="82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3"/>
      <c r="W123" s="53"/>
      <c r="X123" s="53"/>
      <c r="Y123" s="51"/>
      <c r="Z123" s="51"/>
      <c r="AA123" s="27"/>
      <c r="AB123" s="27"/>
      <c r="AC123" s="27"/>
      <c r="AD123" s="27"/>
      <c r="AE123" s="27"/>
      <c r="AF123" s="27"/>
      <c r="AG123" s="27"/>
    </row>
    <row r="124" spans="1:33" s="82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3"/>
      <c r="W124" s="53"/>
      <c r="X124" s="53"/>
      <c r="Y124" s="51"/>
      <c r="Z124" s="51"/>
      <c r="AA124" s="27"/>
      <c r="AB124" s="27"/>
      <c r="AC124" s="27"/>
      <c r="AD124" s="27"/>
      <c r="AE124" s="27"/>
      <c r="AF124" s="27"/>
      <c r="AG124" s="27"/>
    </row>
    <row r="125" spans="1:33" s="82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3"/>
      <c r="W125" s="53"/>
      <c r="X125" s="53"/>
      <c r="Y125" s="51"/>
      <c r="Z125" s="51"/>
      <c r="AA125" s="27"/>
      <c r="AB125" s="27"/>
      <c r="AC125" s="27"/>
      <c r="AD125" s="27"/>
      <c r="AE125" s="27"/>
      <c r="AF125" s="27"/>
      <c r="AG125" s="27"/>
    </row>
    <row r="126" spans="1:33" s="82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3"/>
      <c r="W126" s="53"/>
      <c r="X126" s="53"/>
      <c r="Y126" s="51"/>
      <c r="Z126" s="51"/>
      <c r="AA126" s="27"/>
      <c r="AB126" s="27"/>
      <c r="AC126" s="27"/>
      <c r="AD126" s="27"/>
      <c r="AE126" s="27"/>
      <c r="AF126" s="27"/>
      <c r="AG126" s="27"/>
    </row>
    <row r="127" spans="1:33" s="82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3"/>
      <c r="W127" s="53"/>
      <c r="X127" s="53"/>
      <c r="Y127" s="51"/>
      <c r="Z127" s="51"/>
      <c r="AA127" s="27"/>
      <c r="AB127" s="27"/>
      <c r="AC127" s="27"/>
      <c r="AD127" s="27"/>
      <c r="AE127" s="27"/>
      <c r="AF127" s="27"/>
      <c r="AG127" s="27"/>
    </row>
    <row r="128" spans="1:33" s="82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3"/>
      <c r="W128" s="53"/>
      <c r="X128" s="53"/>
      <c r="Y128" s="51"/>
      <c r="Z128" s="51"/>
      <c r="AA128" s="27"/>
      <c r="AB128" s="27"/>
      <c r="AC128" s="27"/>
      <c r="AD128" s="27"/>
      <c r="AE128" s="27"/>
      <c r="AF128" s="27"/>
      <c r="AG128" s="27"/>
    </row>
    <row r="129" spans="1:33" s="82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3"/>
      <c r="W129" s="53"/>
      <c r="X129" s="53"/>
      <c r="Y129" s="51"/>
      <c r="Z129" s="51"/>
      <c r="AA129" s="27"/>
      <c r="AB129" s="27"/>
      <c r="AC129" s="27"/>
      <c r="AD129" s="27"/>
      <c r="AE129" s="27"/>
      <c r="AF129" s="27"/>
      <c r="AG129" s="27"/>
    </row>
    <row r="130" spans="1:33" s="82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3"/>
      <c r="W130" s="53"/>
      <c r="X130" s="53"/>
      <c r="Y130" s="51"/>
      <c r="Z130" s="51"/>
      <c r="AA130" s="27"/>
      <c r="AB130" s="27"/>
      <c r="AC130" s="27"/>
      <c r="AD130" s="27"/>
      <c r="AE130" s="27"/>
      <c r="AF130" s="27"/>
      <c r="AG130" s="27"/>
    </row>
    <row r="131" spans="1:33" s="82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3"/>
      <c r="W131" s="53"/>
      <c r="X131" s="53"/>
      <c r="Y131" s="51"/>
      <c r="Z131" s="51"/>
      <c r="AA131" s="27"/>
      <c r="AB131" s="27"/>
      <c r="AC131" s="27"/>
      <c r="AD131" s="27"/>
      <c r="AE131" s="27"/>
      <c r="AF131" s="27"/>
      <c r="AG131" s="27"/>
    </row>
    <row r="132" spans="1:33" s="82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3"/>
      <c r="W132" s="53"/>
      <c r="X132" s="53"/>
      <c r="Y132" s="51"/>
      <c r="Z132" s="51"/>
      <c r="AA132" s="27"/>
      <c r="AB132" s="27"/>
      <c r="AC132" s="27"/>
      <c r="AD132" s="27"/>
      <c r="AE132" s="27"/>
      <c r="AF132" s="27"/>
      <c r="AG132" s="27"/>
    </row>
    <row r="133" spans="1:33" s="82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3"/>
      <c r="W133" s="53"/>
      <c r="X133" s="53"/>
      <c r="Y133" s="51"/>
      <c r="Z133" s="51"/>
      <c r="AA133" s="27"/>
      <c r="AB133" s="27"/>
      <c r="AC133" s="27"/>
      <c r="AD133" s="27"/>
      <c r="AE133" s="27"/>
      <c r="AF133" s="27"/>
      <c r="AG133" s="27"/>
    </row>
    <row r="134" spans="1:33" s="82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3"/>
      <c r="W134" s="53"/>
      <c r="X134" s="53"/>
      <c r="Y134" s="51"/>
      <c r="Z134" s="51"/>
      <c r="AA134" s="27"/>
      <c r="AB134" s="27"/>
      <c r="AC134" s="27"/>
      <c r="AD134" s="27"/>
      <c r="AE134" s="27"/>
      <c r="AF134" s="27"/>
      <c r="AG134" s="27"/>
    </row>
    <row r="135" spans="1:33" s="82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3"/>
      <c r="W135" s="53"/>
      <c r="X135" s="53"/>
      <c r="Y135" s="51"/>
      <c r="Z135" s="51"/>
      <c r="AA135" s="27"/>
      <c r="AB135" s="27"/>
      <c r="AC135" s="27"/>
      <c r="AD135" s="27"/>
      <c r="AE135" s="27"/>
      <c r="AF135" s="27"/>
      <c r="AG135" s="27"/>
    </row>
    <row r="136" spans="1:33" s="82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3"/>
      <c r="W136" s="53"/>
      <c r="X136" s="53"/>
      <c r="Y136" s="51"/>
      <c r="Z136" s="51"/>
      <c r="AA136" s="27"/>
      <c r="AB136" s="27"/>
      <c r="AC136" s="27"/>
      <c r="AD136" s="27"/>
      <c r="AE136" s="27"/>
      <c r="AF136" s="27"/>
      <c r="AG136" s="27"/>
    </row>
    <row r="137" spans="1:33" s="82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3"/>
      <c r="W137" s="53"/>
      <c r="X137" s="53"/>
      <c r="Y137" s="51"/>
      <c r="Z137" s="51"/>
      <c r="AA137" s="27"/>
      <c r="AB137" s="27"/>
      <c r="AC137" s="27"/>
      <c r="AD137" s="27"/>
      <c r="AE137" s="27"/>
      <c r="AF137" s="27"/>
      <c r="AG137" s="27"/>
    </row>
    <row r="138" spans="1:33" s="82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3"/>
      <c r="W138" s="53"/>
      <c r="X138" s="53"/>
      <c r="Y138" s="51"/>
      <c r="Z138" s="51"/>
      <c r="AA138" s="27"/>
      <c r="AB138" s="27"/>
      <c r="AC138" s="27"/>
      <c r="AD138" s="27"/>
      <c r="AE138" s="27"/>
      <c r="AF138" s="27"/>
      <c r="AG138" s="27"/>
    </row>
    <row r="139" spans="1:33" s="82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3"/>
      <c r="W139" s="53"/>
      <c r="X139" s="53"/>
      <c r="Y139" s="51"/>
      <c r="Z139" s="51"/>
      <c r="AA139" s="27"/>
      <c r="AB139" s="27"/>
      <c r="AC139" s="27"/>
      <c r="AD139" s="27"/>
      <c r="AE139" s="27"/>
      <c r="AF139" s="27"/>
      <c r="AG139" s="27"/>
    </row>
    <row r="140" spans="1:33" s="82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3"/>
      <c r="W140" s="53"/>
      <c r="X140" s="53"/>
      <c r="Y140" s="51"/>
      <c r="Z140" s="51"/>
      <c r="AA140" s="27"/>
      <c r="AB140" s="27"/>
      <c r="AC140" s="27"/>
      <c r="AD140" s="27"/>
      <c r="AE140" s="27"/>
      <c r="AF140" s="27"/>
      <c r="AG140" s="27"/>
    </row>
    <row r="141" spans="1:33" s="82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3"/>
      <c r="W141" s="53"/>
      <c r="X141" s="53"/>
      <c r="Y141" s="51"/>
      <c r="Z141" s="51"/>
      <c r="AA141" s="27"/>
      <c r="AB141" s="27"/>
      <c r="AC141" s="27"/>
      <c r="AD141" s="27"/>
      <c r="AE141" s="27"/>
      <c r="AF141" s="27"/>
      <c r="AG141" s="27"/>
    </row>
    <row r="142" spans="1:33" s="82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3"/>
      <c r="W142" s="53"/>
      <c r="X142" s="53"/>
      <c r="Y142" s="51"/>
      <c r="Z142" s="51"/>
      <c r="AA142" s="27"/>
      <c r="AB142" s="27"/>
      <c r="AC142" s="27"/>
      <c r="AD142" s="27"/>
      <c r="AE142" s="27"/>
      <c r="AF142" s="27"/>
      <c r="AG142" s="27"/>
    </row>
    <row r="143" spans="1:33" s="82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3"/>
      <c r="W143" s="53"/>
      <c r="X143" s="53"/>
      <c r="Y143" s="51"/>
      <c r="Z143" s="51"/>
      <c r="AA143" s="27"/>
      <c r="AB143" s="27"/>
      <c r="AC143" s="27"/>
      <c r="AD143" s="27"/>
      <c r="AE143" s="27"/>
      <c r="AF143" s="27"/>
      <c r="AG143" s="27"/>
    </row>
    <row r="144" spans="1:33" s="82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3"/>
      <c r="W144" s="53"/>
      <c r="X144" s="53"/>
      <c r="Y144" s="51"/>
      <c r="Z144" s="51"/>
      <c r="AA144" s="27"/>
      <c r="AB144" s="27"/>
      <c r="AC144" s="27"/>
      <c r="AD144" s="27"/>
      <c r="AE144" s="27"/>
      <c r="AF144" s="27"/>
      <c r="AG144" s="27"/>
    </row>
    <row r="145" spans="1:33" s="82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3"/>
      <c r="W145" s="53"/>
      <c r="X145" s="53"/>
      <c r="Y145" s="51"/>
      <c r="Z145" s="51"/>
      <c r="AA145" s="27"/>
      <c r="AB145" s="27"/>
      <c r="AC145" s="27"/>
      <c r="AD145" s="27"/>
      <c r="AE145" s="27"/>
      <c r="AF145" s="27"/>
      <c r="AG145" s="27"/>
    </row>
    <row r="146" spans="1:33" s="82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3"/>
      <c r="W146" s="53"/>
      <c r="X146" s="53"/>
      <c r="Y146" s="51"/>
      <c r="Z146" s="51"/>
      <c r="AA146" s="27"/>
      <c r="AB146" s="27"/>
      <c r="AC146" s="27"/>
      <c r="AD146" s="27"/>
      <c r="AE146" s="27"/>
      <c r="AF146" s="27"/>
      <c r="AG146" s="27"/>
    </row>
    <row r="147" spans="1:33" s="82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3"/>
      <c r="W147" s="53"/>
      <c r="X147" s="53"/>
      <c r="Y147" s="51"/>
      <c r="Z147" s="51"/>
      <c r="AA147" s="27"/>
      <c r="AB147" s="27"/>
      <c r="AC147" s="27"/>
      <c r="AD147" s="27"/>
      <c r="AE147" s="27"/>
      <c r="AF147" s="27"/>
      <c r="AG147" s="27"/>
    </row>
    <row r="148" spans="1:33" s="82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3"/>
      <c r="W148" s="53"/>
      <c r="X148" s="53"/>
      <c r="Y148" s="51"/>
      <c r="Z148" s="51"/>
      <c r="AA148" s="27"/>
      <c r="AB148" s="27"/>
      <c r="AC148" s="27"/>
      <c r="AD148" s="27"/>
      <c r="AE148" s="27"/>
      <c r="AF148" s="27"/>
      <c r="AG148" s="27"/>
    </row>
    <row r="149" spans="1:33" s="82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3"/>
      <c r="W149" s="53"/>
      <c r="X149" s="53"/>
      <c r="Y149" s="51"/>
      <c r="Z149" s="51"/>
      <c r="AA149" s="27"/>
      <c r="AB149" s="27"/>
      <c r="AC149" s="27"/>
      <c r="AD149" s="27"/>
      <c r="AE149" s="27"/>
      <c r="AF149" s="27"/>
      <c r="AG149" s="27"/>
    </row>
    <row r="150" spans="1:33" s="82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3"/>
      <c r="W150" s="53"/>
      <c r="X150" s="53"/>
      <c r="Y150" s="51"/>
      <c r="Z150" s="51"/>
      <c r="AA150" s="27"/>
      <c r="AB150" s="27"/>
      <c r="AC150" s="27"/>
      <c r="AD150" s="27"/>
      <c r="AE150" s="27"/>
      <c r="AF150" s="27"/>
      <c r="AG150" s="27"/>
    </row>
    <row r="151" spans="1:33" s="82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3"/>
      <c r="W151" s="53"/>
      <c r="X151" s="53"/>
      <c r="Y151" s="51"/>
      <c r="Z151" s="51"/>
      <c r="AA151" s="27"/>
      <c r="AB151" s="27"/>
      <c r="AC151" s="27"/>
      <c r="AD151" s="27"/>
      <c r="AE151" s="27"/>
      <c r="AF151" s="27"/>
      <c r="AG151" s="27"/>
    </row>
    <row r="152" spans="1:33" s="82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3"/>
      <c r="W152" s="53"/>
      <c r="X152" s="53"/>
      <c r="Y152" s="51"/>
      <c r="Z152" s="51"/>
      <c r="AA152" s="27"/>
      <c r="AB152" s="27"/>
      <c r="AC152" s="27"/>
      <c r="AD152" s="27"/>
      <c r="AE152" s="27"/>
      <c r="AF152" s="27"/>
      <c r="AG152" s="27"/>
    </row>
    <row r="153" spans="1:33" s="82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3"/>
      <c r="W153" s="53"/>
      <c r="X153" s="53"/>
      <c r="Y153" s="51"/>
      <c r="Z153" s="51"/>
      <c r="AA153" s="27"/>
      <c r="AB153" s="27"/>
      <c r="AC153" s="27"/>
      <c r="AD153" s="27"/>
      <c r="AE153" s="27"/>
      <c r="AF153" s="27"/>
      <c r="AG153" s="27"/>
    </row>
    <row r="154" spans="1:33" s="82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3"/>
      <c r="W154" s="53"/>
      <c r="X154" s="53"/>
      <c r="Y154" s="51"/>
      <c r="Z154" s="51"/>
      <c r="AA154" s="27"/>
      <c r="AB154" s="27"/>
      <c r="AC154" s="27"/>
      <c r="AD154" s="27"/>
      <c r="AE154" s="27"/>
      <c r="AF154" s="27"/>
      <c r="AG154" s="27"/>
    </row>
    <row r="155" spans="1:33" s="82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3"/>
      <c r="W155" s="53"/>
      <c r="X155" s="53"/>
      <c r="Y155" s="51"/>
      <c r="Z155" s="51"/>
      <c r="AA155" s="27"/>
      <c r="AB155" s="27"/>
      <c r="AC155" s="27"/>
      <c r="AD155" s="27"/>
      <c r="AE155" s="27"/>
      <c r="AF155" s="27"/>
      <c r="AG155" s="27"/>
    </row>
    <row r="156" spans="1:33" s="82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3"/>
      <c r="W156" s="53"/>
      <c r="X156" s="53"/>
      <c r="Y156" s="51"/>
      <c r="Z156" s="51"/>
      <c r="AA156" s="27"/>
      <c r="AB156" s="27"/>
      <c r="AC156" s="27"/>
      <c r="AD156" s="27"/>
      <c r="AE156" s="27"/>
      <c r="AF156" s="27"/>
      <c r="AG156" s="27"/>
    </row>
    <row r="157" spans="1:33" s="82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3"/>
      <c r="W157" s="53"/>
      <c r="X157" s="53"/>
      <c r="Y157" s="51"/>
      <c r="Z157" s="51"/>
      <c r="AA157" s="27"/>
      <c r="AB157" s="27"/>
      <c r="AC157" s="27"/>
      <c r="AD157" s="27"/>
      <c r="AE157" s="27"/>
      <c r="AF157" s="27"/>
      <c r="AG157" s="27"/>
    </row>
    <row r="158" spans="1:33" s="82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3"/>
      <c r="W158" s="53"/>
      <c r="X158" s="53"/>
      <c r="Y158" s="51"/>
      <c r="Z158" s="51"/>
      <c r="AA158" s="27"/>
      <c r="AB158" s="27"/>
      <c r="AC158" s="27"/>
      <c r="AD158" s="27"/>
      <c r="AE158" s="27"/>
      <c r="AF158" s="27"/>
      <c r="AG158" s="27"/>
    </row>
    <row r="159" spans="1:33" s="82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3"/>
      <c r="W159" s="53"/>
      <c r="X159" s="53"/>
      <c r="Y159" s="51"/>
      <c r="Z159" s="51"/>
      <c r="AA159" s="27"/>
      <c r="AB159" s="27"/>
      <c r="AC159" s="27"/>
      <c r="AD159" s="27"/>
      <c r="AE159" s="27"/>
      <c r="AF159" s="27"/>
      <c r="AG159" s="27"/>
    </row>
    <row r="160" spans="1:33" s="82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3"/>
      <c r="W160" s="53"/>
      <c r="X160" s="53"/>
      <c r="Y160" s="51"/>
      <c r="Z160" s="51"/>
      <c r="AA160" s="27"/>
      <c r="AB160" s="27"/>
      <c r="AC160" s="27"/>
      <c r="AD160" s="27"/>
      <c r="AE160" s="27"/>
      <c r="AF160" s="27"/>
      <c r="AG160" s="27"/>
    </row>
    <row r="161" spans="1:33" s="82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3"/>
      <c r="W161" s="53"/>
      <c r="X161" s="53"/>
      <c r="Y161" s="51"/>
      <c r="Z161" s="51"/>
      <c r="AA161" s="27"/>
      <c r="AB161" s="27"/>
      <c r="AC161" s="27"/>
      <c r="AD161" s="27"/>
      <c r="AE161" s="27"/>
      <c r="AF161" s="27"/>
      <c r="AG161" s="27"/>
    </row>
    <row r="162" spans="1:33" s="82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3"/>
      <c r="W162" s="53"/>
      <c r="X162" s="53"/>
      <c r="Y162" s="51"/>
      <c r="Z162" s="51"/>
      <c r="AA162" s="27"/>
      <c r="AB162" s="27"/>
      <c r="AC162" s="27"/>
      <c r="AD162" s="27"/>
      <c r="AE162" s="27"/>
      <c r="AF162" s="27"/>
      <c r="AG162" s="27"/>
    </row>
    <row r="163" spans="1:33" s="82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3"/>
      <c r="W163" s="53"/>
      <c r="X163" s="53"/>
      <c r="Y163" s="51"/>
      <c r="Z163" s="51"/>
      <c r="AA163" s="27"/>
      <c r="AB163" s="27"/>
      <c r="AC163" s="27"/>
      <c r="AD163" s="27"/>
      <c r="AE163" s="27"/>
      <c r="AF163" s="27"/>
      <c r="AG163" s="27"/>
    </row>
    <row r="164" spans="1:33" s="82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3"/>
      <c r="W164" s="53"/>
      <c r="X164" s="53"/>
      <c r="Y164" s="51"/>
      <c r="Z164" s="51"/>
      <c r="AA164" s="27"/>
      <c r="AB164" s="27"/>
      <c r="AC164" s="27"/>
      <c r="AD164" s="27"/>
      <c r="AE164" s="27"/>
      <c r="AF164" s="27"/>
      <c r="AG164" s="27"/>
    </row>
    <row r="165" spans="1:33" s="82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3"/>
      <c r="W165" s="53"/>
      <c r="X165" s="53"/>
      <c r="Y165" s="51"/>
      <c r="Z165" s="51"/>
      <c r="AA165" s="27"/>
      <c r="AB165" s="27"/>
      <c r="AC165" s="27"/>
      <c r="AD165" s="27"/>
      <c r="AE165" s="27"/>
      <c r="AF165" s="27"/>
      <c r="AG165" s="27"/>
    </row>
    <row r="166" spans="1:33" s="82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3"/>
      <c r="W166" s="53"/>
      <c r="X166" s="53"/>
      <c r="Y166" s="51"/>
      <c r="Z166" s="51"/>
      <c r="AA166" s="27"/>
      <c r="AB166" s="27"/>
      <c r="AC166" s="27"/>
      <c r="AD166" s="27"/>
      <c r="AE166" s="27"/>
      <c r="AF166" s="27"/>
      <c r="AG166" s="27"/>
    </row>
    <row r="167" spans="1:33" s="82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3"/>
      <c r="W167" s="53"/>
      <c r="X167" s="53"/>
      <c r="Y167" s="51"/>
      <c r="Z167" s="51"/>
      <c r="AA167" s="27"/>
      <c r="AB167" s="27"/>
      <c r="AC167" s="27"/>
      <c r="AD167" s="27"/>
      <c r="AE167" s="27"/>
      <c r="AF167" s="27"/>
      <c r="AG167" s="27"/>
    </row>
    <row r="168" spans="1:33" s="82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3"/>
      <c r="W168" s="53"/>
      <c r="X168" s="53"/>
      <c r="Y168" s="51"/>
      <c r="Z168" s="51"/>
      <c r="AA168" s="27"/>
      <c r="AB168" s="27"/>
      <c r="AC168" s="27"/>
      <c r="AD168" s="27"/>
      <c r="AE168" s="27"/>
      <c r="AF168" s="27"/>
      <c r="AG168" s="27"/>
    </row>
    <row r="169" spans="1:33" s="82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3"/>
      <c r="W169" s="53"/>
      <c r="X169" s="53"/>
      <c r="Y169" s="51"/>
      <c r="Z169" s="51"/>
      <c r="AA169" s="27"/>
      <c r="AB169" s="27"/>
      <c r="AC169" s="27"/>
      <c r="AD169" s="27"/>
      <c r="AE169" s="27"/>
      <c r="AF169" s="27"/>
      <c r="AG169" s="27"/>
    </row>
    <row r="170" spans="1:33" s="82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3"/>
      <c r="W170" s="53"/>
      <c r="X170" s="53"/>
      <c r="Y170" s="51"/>
      <c r="Z170" s="51"/>
      <c r="AA170" s="27"/>
      <c r="AB170" s="27"/>
      <c r="AC170" s="27"/>
      <c r="AD170" s="27"/>
      <c r="AE170" s="27"/>
      <c r="AF170" s="27"/>
      <c r="AG170" s="27"/>
    </row>
    <row r="171" spans="1:33" s="82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3"/>
      <c r="W171" s="53"/>
      <c r="X171" s="53"/>
      <c r="Y171" s="51"/>
      <c r="Z171" s="51"/>
      <c r="AA171" s="27"/>
      <c r="AB171" s="27"/>
      <c r="AC171" s="27"/>
      <c r="AD171" s="27"/>
      <c r="AE171" s="27"/>
      <c r="AF171" s="27"/>
      <c r="AG171" s="27"/>
    </row>
    <row r="172" spans="1:33" s="82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3"/>
      <c r="W172" s="53"/>
      <c r="X172" s="53"/>
      <c r="Y172" s="51"/>
      <c r="Z172" s="51"/>
      <c r="AA172" s="27"/>
      <c r="AB172" s="27"/>
      <c r="AC172" s="27"/>
      <c r="AD172" s="27"/>
      <c r="AE172" s="27"/>
      <c r="AF172" s="27"/>
      <c r="AG172" s="27"/>
    </row>
    <row r="173" spans="1:33" s="82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3"/>
      <c r="W173" s="53"/>
      <c r="X173" s="53"/>
      <c r="Y173" s="51"/>
      <c r="Z173" s="51"/>
      <c r="AA173" s="27"/>
      <c r="AB173" s="27"/>
      <c r="AC173" s="27"/>
      <c r="AD173" s="27"/>
      <c r="AE173" s="27"/>
      <c r="AF173" s="27"/>
      <c r="AG173" s="27"/>
    </row>
    <row r="174" spans="1:33" s="82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3"/>
      <c r="W174" s="53"/>
      <c r="X174" s="53"/>
      <c r="Y174" s="51"/>
      <c r="Z174" s="51"/>
      <c r="AA174" s="27"/>
      <c r="AB174" s="27"/>
      <c r="AC174" s="27"/>
      <c r="AD174" s="27"/>
      <c r="AE174" s="27"/>
      <c r="AF174" s="27"/>
      <c r="AG174" s="27"/>
    </row>
    <row r="175" spans="1:33" s="82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3"/>
      <c r="W175" s="53"/>
      <c r="X175" s="53"/>
      <c r="Y175" s="51"/>
      <c r="Z175" s="51"/>
      <c r="AA175" s="27"/>
      <c r="AB175" s="27"/>
      <c r="AC175" s="27"/>
      <c r="AD175" s="27"/>
      <c r="AE175" s="27"/>
      <c r="AF175" s="27"/>
      <c r="AG175" s="27"/>
    </row>
    <row r="176" spans="1:33" s="82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3"/>
      <c r="W176" s="53"/>
      <c r="X176" s="53"/>
      <c r="Y176" s="51"/>
      <c r="Z176" s="51"/>
      <c r="AA176" s="27"/>
      <c r="AB176" s="27"/>
      <c r="AC176" s="27"/>
      <c r="AD176" s="27"/>
      <c r="AE176" s="27"/>
      <c r="AF176" s="27"/>
      <c r="AG176" s="27"/>
    </row>
    <row r="177" spans="1:33" s="82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3"/>
      <c r="W177" s="53"/>
      <c r="X177" s="53"/>
      <c r="Y177" s="51"/>
      <c r="Z177" s="51"/>
      <c r="AA177" s="27"/>
      <c r="AB177" s="27"/>
      <c r="AC177" s="27"/>
      <c r="AD177" s="27"/>
      <c r="AE177" s="27"/>
      <c r="AF177" s="27"/>
      <c r="AG177" s="27"/>
    </row>
    <row r="178" spans="1:33" s="82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3"/>
      <c r="W178" s="53"/>
      <c r="X178" s="53"/>
      <c r="Y178" s="51"/>
      <c r="Z178" s="51"/>
      <c r="AA178" s="27"/>
      <c r="AB178" s="27"/>
      <c r="AC178" s="27"/>
      <c r="AD178" s="27"/>
      <c r="AE178" s="27"/>
      <c r="AF178" s="27"/>
      <c r="AG178" s="27"/>
    </row>
    <row r="179" spans="1:33" s="82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3"/>
      <c r="W179" s="53"/>
      <c r="X179" s="53"/>
      <c r="Y179" s="51"/>
      <c r="Z179" s="51"/>
      <c r="AA179" s="27"/>
      <c r="AB179" s="27"/>
      <c r="AC179" s="27"/>
      <c r="AD179" s="27"/>
      <c r="AE179" s="27"/>
      <c r="AF179" s="27"/>
      <c r="AG179" s="27"/>
    </row>
    <row r="180" spans="1:33" s="82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3"/>
      <c r="W180" s="53"/>
      <c r="X180" s="53"/>
      <c r="Y180" s="51"/>
      <c r="Z180" s="51"/>
      <c r="AA180" s="27"/>
      <c r="AB180" s="27"/>
      <c r="AC180" s="27"/>
      <c r="AD180" s="27"/>
      <c r="AE180" s="27"/>
      <c r="AF180" s="27"/>
      <c r="AG180" s="27"/>
    </row>
    <row r="181" spans="1:33" s="82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3"/>
      <c r="W181" s="53"/>
      <c r="X181" s="53"/>
      <c r="Y181" s="51"/>
      <c r="Z181" s="51"/>
      <c r="AA181" s="27"/>
      <c r="AB181" s="27"/>
      <c r="AC181" s="27"/>
      <c r="AD181" s="27"/>
      <c r="AE181" s="27"/>
      <c r="AF181" s="27"/>
      <c r="AG181" s="27"/>
    </row>
    <row r="182" spans="1:33" s="82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3"/>
      <c r="W182" s="53"/>
      <c r="X182" s="53"/>
      <c r="Y182" s="51"/>
      <c r="Z182" s="51"/>
      <c r="AA182" s="27"/>
      <c r="AB182" s="27"/>
      <c r="AC182" s="27"/>
      <c r="AD182" s="27"/>
      <c r="AE182" s="27"/>
      <c r="AF182" s="27"/>
      <c r="AG182" s="27"/>
    </row>
    <row r="183" spans="1:33" s="82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3"/>
      <c r="W183" s="53"/>
      <c r="X183" s="53"/>
      <c r="Y183" s="51"/>
      <c r="Z183" s="51"/>
      <c r="AA183" s="27"/>
      <c r="AB183" s="27"/>
      <c r="AC183" s="27"/>
      <c r="AD183" s="27"/>
      <c r="AE183" s="27"/>
      <c r="AF183" s="27"/>
      <c r="AG183" s="27"/>
    </row>
    <row r="184" spans="1:33" s="82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3"/>
      <c r="W184" s="53"/>
      <c r="X184" s="53"/>
      <c r="Y184" s="51"/>
      <c r="Z184" s="51"/>
      <c r="AA184" s="27"/>
      <c r="AB184" s="27"/>
      <c r="AC184" s="27"/>
      <c r="AD184" s="27"/>
      <c r="AE184" s="27"/>
      <c r="AF184" s="27"/>
      <c r="AG184" s="27"/>
    </row>
    <row r="185" spans="1:33" s="82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3"/>
      <c r="W185" s="53"/>
      <c r="X185" s="53"/>
      <c r="Y185" s="51"/>
      <c r="Z185" s="51"/>
      <c r="AA185" s="27"/>
      <c r="AB185" s="27"/>
      <c r="AC185" s="27"/>
      <c r="AD185" s="27"/>
      <c r="AE185" s="27"/>
      <c r="AF185" s="27"/>
      <c r="AG185" s="27"/>
    </row>
    <row r="186" spans="1:33" s="82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3"/>
      <c r="W186" s="53"/>
      <c r="X186" s="53"/>
      <c r="Y186" s="51"/>
      <c r="Z186" s="51"/>
      <c r="AA186" s="27"/>
      <c r="AB186" s="27"/>
      <c r="AC186" s="27"/>
      <c r="AD186" s="27"/>
      <c r="AE186" s="27"/>
      <c r="AF186" s="27"/>
      <c r="AG186" s="27"/>
    </row>
    <row r="187" spans="1:33" s="82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3"/>
      <c r="W187" s="53"/>
      <c r="X187" s="53"/>
      <c r="Y187" s="51"/>
      <c r="Z187" s="51"/>
      <c r="AA187" s="27"/>
      <c r="AB187" s="27"/>
      <c r="AC187" s="27"/>
      <c r="AD187" s="27"/>
      <c r="AE187" s="27"/>
      <c r="AF187" s="27"/>
      <c r="AG187" s="27"/>
    </row>
    <row r="188" spans="1:33" s="82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3"/>
      <c r="W188" s="53"/>
      <c r="X188" s="53"/>
      <c r="Y188" s="51"/>
      <c r="Z188" s="51"/>
      <c r="AA188" s="27"/>
      <c r="AB188" s="27"/>
      <c r="AC188" s="27"/>
      <c r="AD188" s="27"/>
      <c r="AE188" s="27"/>
      <c r="AF188" s="27"/>
      <c r="AG188" s="27"/>
    </row>
    <row r="189" spans="1:33" s="82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3"/>
      <c r="W189" s="53"/>
      <c r="X189" s="53"/>
      <c r="Y189" s="51"/>
      <c r="Z189" s="51"/>
      <c r="AA189" s="27"/>
      <c r="AB189" s="27"/>
      <c r="AC189" s="27"/>
      <c r="AD189" s="27"/>
      <c r="AE189" s="27"/>
      <c r="AF189" s="27"/>
      <c r="AG189" s="27"/>
    </row>
    <row r="190" spans="1:33" s="82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3"/>
      <c r="W190" s="53"/>
      <c r="X190" s="53"/>
      <c r="Y190" s="51"/>
      <c r="Z190" s="51"/>
      <c r="AA190" s="27"/>
      <c r="AB190" s="27"/>
      <c r="AC190" s="27"/>
      <c r="AD190" s="27"/>
      <c r="AE190" s="27"/>
      <c r="AF190" s="27"/>
      <c r="AG190" s="27"/>
    </row>
    <row r="191" spans="1:33" s="82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3"/>
      <c r="W191" s="53"/>
      <c r="X191" s="53"/>
      <c r="Y191" s="51"/>
      <c r="Z191" s="51"/>
      <c r="AA191" s="27"/>
      <c r="AB191" s="27"/>
      <c r="AC191" s="27"/>
      <c r="AD191" s="27"/>
      <c r="AE191" s="27"/>
      <c r="AF191" s="27"/>
      <c r="AG191" s="27"/>
    </row>
    <row r="192" spans="1:33" s="82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3"/>
      <c r="W192" s="53"/>
      <c r="X192" s="53"/>
      <c r="Y192" s="51"/>
      <c r="Z192" s="51"/>
      <c r="AA192" s="27"/>
      <c r="AB192" s="27"/>
      <c r="AC192" s="27"/>
      <c r="AD192" s="27"/>
      <c r="AE192" s="27"/>
      <c r="AF192" s="27"/>
      <c r="AG192" s="27"/>
    </row>
    <row r="193" spans="1:33" s="82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3"/>
      <c r="W193" s="53"/>
      <c r="X193" s="53"/>
      <c r="Y193" s="51"/>
      <c r="Z193" s="51"/>
      <c r="AA193" s="27"/>
      <c r="AB193" s="27"/>
      <c r="AC193" s="27"/>
      <c r="AD193" s="27"/>
      <c r="AE193" s="27"/>
      <c r="AF193" s="27"/>
      <c r="AG193" s="27"/>
    </row>
    <row r="194" spans="1:33" s="82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3"/>
      <c r="W194" s="53"/>
      <c r="X194" s="53"/>
      <c r="Y194" s="51"/>
      <c r="Z194" s="51"/>
      <c r="AA194" s="27"/>
      <c r="AB194" s="27"/>
      <c r="AC194" s="27"/>
      <c r="AD194" s="27"/>
      <c r="AE194" s="27"/>
      <c r="AF194" s="27"/>
      <c r="AG194" s="27"/>
    </row>
    <row r="195" spans="1:33" s="82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3"/>
      <c r="W195" s="53"/>
      <c r="X195" s="53"/>
      <c r="Y195" s="51"/>
      <c r="Z195" s="51"/>
      <c r="AA195" s="27"/>
      <c r="AB195" s="27"/>
      <c r="AC195" s="27"/>
      <c r="AD195" s="27"/>
      <c r="AE195" s="27"/>
      <c r="AF195" s="27"/>
      <c r="AG195" s="27"/>
    </row>
    <row r="196" spans="1:33" s="82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3"/>
      <c r="W196" s="53"/>
      <c r="X196" s="53"/>
      <c r="Y196" s="51"/>
      <c r="Z196" s="51"/>
      <c r="AA196" s="27"/>
      <c r="AB196" s="27"/>
      <c r="AC196" s="27"/>
      <c r="AD196" s="27"/>
      <c r="AE196" s="27"/>
      <c r="AF196" s="27"/>
      <c r="AG196" s="27"/>
    </row>
    <row r="197" spans="1:33" s="82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3"/>
      <c r="W197" s="53"/>
      <c r="X197" s="53"/>
      <c r="Y197" s="51"/>
      <c r="Z197" s="51"/>
      <c r="AA197" s="27"/>
      <c r="AB197" s="27"/>
      <c r="AC197" s="27"/>
      <c r="AD197" s="27"/>
      <c r="AE197" s="27"/>
      <c r="AF197" s="27"/>
      <c r="AG197" s="27"/>
    </row>
    <row r="198" spans="1:33" s="82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3"/>
      <c r="W198" s="53"/>
      <c r="X198" s="53"/>
      <c r="Y198" s="51"/>
      <c r="Z198" s="51"/>
      <c r="AA198" s="27"/>
      <c r="AB198" s="27"/>
      <c r="AC198" s="27"/>
      <c r="AD198" s="27"/>
      <c r="AE198" s="27"/>
      <c r="AF198" s="27"/>
      <c r="AG198" s="27"/>
    </row>
    <row r="199" spans="1:33" s="82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3"/>
      <c r="W199" s="53"/>
      <c r="X199" s="53"/>
      <c r="Y199" s="51"/>
      <c r="Z199" s="51"/>
      <c r="AA199" s="27"/>
      <c r="AB199" s="27"/>
      <c r="AC199" s="27"/>
      <c r="AD199" s="27"/>
      <c r="AE199" s="27"/>
      <c r="AF199" s="27"/>
      <c r="AG199" s="27"/>
    </row>
    <row r="200" spans="1:33" s="82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3"/>
      <c r="W200" s="53"/>
      <c r="X200" s="53"/>
      <c r="Y200" s="51"/>
      <c r="Z200" s="51"/>
      <c r="AA200" s="27"/>
      <c r="AB200" s="27"/>
      <c r="AC200" s="27"/>
      <c r="AD200" s="27"/>
      <c r="AE200" s="27"/>
      <c r="AF200" s="27"/>
      <c r="AG200" s="27"/>
    </row>
    <row r="201" spans="1:33" s="82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3"/>
      <c r="W201" s="53"/>
      <c r="X201" s="53"/>
      <c r="Y201" s="51"/>
      <c r="Z201" s="51"/>
      <c r="AA201" s="27"/>
      <c r="AB201" s="27"/>
      <c r="AC201" s="27"/>
      <c r="AD201" s="27"/>
      <c r="AE201" s="27"/>
      <c r="AF201" s="27"/>
      <c r="AG201" s="27"/>
    </row>
    <row r="202" spans="1:33" s="82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3"/>
      <c r="W202" s="53"/>
      <c r="X202" s="53"/>
      <c r="Y202" s="51"/>
      <c r="Z202" s="51"/>
      <c r="AA202" s="27"/>
      <c r="AB202" s="27"/>
      <c r="AC202" s="27"/>
      <c r="AD202" s="27"/>
      <c r="AE202" s="27"/>
      <c r="AF202" s="27"/>
      <c r="AG202" s="27"/>
    </row>
    <row r="203" spans="1:33" s="82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3"/>
      <c r="W203" s="53"/>
      <c r="X203" s="53"/>
      <c r="Y203" s="51"/>
      <c r="Z203" s="51"/>
      <c r="AA203" s="27"/>
      <c r="AB203" s="27"/>
      <c r="AC203" s="27"/>
      <c r="AD203" s="27"/>
      <c r="AE203" s="27"/>
      <c r="AF203" s="27"/>
      <c r="AG203" s="27"/>
    </row>
    <row r="204" spans="1:33" s="82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3"/>
      <c r="W204" s="53"/>
      <c r="X204" s="53"/>
      <c r="Y204" s="51"/>
      <c r="Z204" s="51"/>
      <c r="AA204" s="27"/>
      <c r="AB204" s="27"/>
      <c r="AC204" s="27"/>
      <c r="AD204" s="27"/>
      <c r="AE204" s="27"/>
      <c r="AF204" s="27"/>
      <c r="AG204" s="27"/>
    </row>
    <row r="205" spans="1:33" s="82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3"/>
      <c r="W205" s="53"/>
      <c r="X205" s="53"/>
      <c r="Y205" s="51"/>
      <c r="Z205" s="51"/>
      <c r="AA205" s="27"/>
      <c r="AB205" s="27"/>
      <c r="AC205" s="27"/>
      <c r="AD205" s="27"/>
      <c r="AE205" s="27"/>
      <c r="AF205" s="27"/>
      <c r="AG205" s="27"/>
    </row>
    <row r="206" spans="1:33" s="82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3"/>
      <c r="W206" s="53"/>
      <c r="X206" s="53"/>
      <c r="Y206" s="51"/>
      <c r="Z206" s="51"/>
      <c r="AA206" s="27"/>
      <c r="AB206" s="27"/>
      <c r="AC206" s="27"/>
      <c r="AD206" s="27"/>
      <c r="AE206" s="27"/>
      <c r="AF206" s="27"/>
      <c r="AG206" s="27"/>
    </row>
    <row r="207" spans="1:33" s="82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3"/>
      <c r="W207" s="53"/>
      <c r="X207" s="53"/>
      <c r="Y207" s="51"/>
      <c r="Z207" s="51"/>
      <c r="AA207" s="27"/>
      <c r="AB207" s="27"/>
      <c r="AC207" s="27"/>
      <c r="AD207" s="27"/>
      <c r="AE207" s="27"/>
      <c r="AF207" s="27"/>
      <c r="AG207" s="27"/>
    </row>
    <row r="208" spans="1:33" s="82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3"/>
      <c r="W208" s="53"/>
      <c r="X208" s="53"/>
      <c r="Y208" s="51"/>
      <c r="Z208" s="51"/>
      <c r="AA208" s="27"/>
      <c r="AB208" s="27"/>
      <c r="AC208" s="27"/>
      <c r="AD208" s="27"/>
      <c r="AE208" s="27"/>
      <c r="AF208" s="27"/>
      <c r="AG208" s="27"/>
    </row>
    <row r="209" spans="1:33" s="82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3"/>
      <c r="W209" s="53"/>
      <c r="X209" s="53"/>
      <c r="Y209" s="51"/>
      <c r="Z209" s="51"/>
      <c r="AA209" s="27"/>
      <c r="AB209" s="27"/>
      <c r="AC209" s="27"/>
      <c r="AD209" s="27"/>
      <c r="AE209" s="27"/>
      <c r="AF209" s="27"/>
      <c r="AG209" s="27"/>
    </row>
    <row r="210" spans="1:33" s="82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3"/>
      <c r="W210" s="53"/>
      <c r="X210" s="53"/>
      <c r="Y210" s="51"/>
      <c r="Z210" s="51"/>
      <c r="AA210" s="27"/>
      <c r="AB210" s="27"/>
      <c r="AC210" s="27"/>
      <c r="AD210" s="27"/>
      <c r="AE210" s="27"/>
      <c r="AF210" s="27"/>
      <c r="AG210" s="27"/>
    </row>
    <row r="211" spans="1:33" s="82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3"/>
      <c r="W211" s="53"/>
      <c r="X211" s="53"/>
      <c r="Y211" s="51"/>
      <c r="Z211" s="51"/>
      <c r="AA211" s="27"/>
      <c r="AB211" s="27"/>
      <c r="AC211" s="27"/>
      <c r="AD211" s="27"/>
      <c r="AE211" s="27"/>
      <c r="AF211" s="27"/>
      <c r="AG211" s="27"/>
    </row>
    <row r="212" spans="1:33" s="82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3"/>
      <c r="W212" s="53"/>
      <c r="X212" s="53"/>
      <c r="Y212" s="51"/>
      <c r="Z212" s="51"/>
      <c r="AA212" s="27"/>
      <c r="AB212" s="27"/>
      <c r="AC212" s="27"/>
      <c r="AD212" s="27"/>
      <c r="AE212" s="27"/>
      <c r="AF212" s="27"/>
      <c r="AG212" s="27"/>
    </row>
    <row r="213" spans="1:33" s="82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3"/>
      <c r="W213" s="53"/>
      <c r="X213" s="53"/>
      <c r="Y213" s="51"/>
      <c r="Z213" s="51"/>
      <c r="AA213" s="27"/>
      <c r="AB213" s="27"/>
      <c r="AC213" s="27"/>
      <c r="AD213" s="27"/>
      <c r="AE213" s="27"/>
      <c r="AF213" s="27"/>
      <c r="AG213" s="27"/>
    </row>
    <row r="214" spans="1:33" s="82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3"/>
      <c r="W214" s="53"/>
      <c r="X214" s="53"/>
      <c r="Y214" s="51"/>
      <c r="Z214" s="51"/>
      <c r="AA214" s="27"/>
      <c r="AB214" s="27"/>
      <c r="AC214" s="27"/>
      <c r="AD214" s="27"/>
      <c r="AE214" s="27"/>
      <c r="AF214" s="27"/>
      <c r="AG214" s="27"/>
    </row>
    <row r="215" spans="1:33" s="82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3"/>
      <c r="W215" s="53"/>
      <c r="X215" s="53"/>
      <c r="Y215" s="51"/>
      <c r="Z215" s="51"/>
      <c r="AA215" s="27"/>
      <c r="AB215" s="27"/>
      <c r="AC215" s="27"/>
      <c r="AD215" s="27"/>
      <c r="AE215" s="27"/>
      <c r="AF215" s="27"/>
      <c r="AG215" s="27"/>
    </row>
    <row r="216" spans="1:33" s="82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3"/>
      <c r="W216" s="53"/>
      <c r="X216" s="53"/>
      <c r="Y216" s="51"/>
      <c r="Z216" s="51"/>
      <c r="AA216" s="27"/>
      <c r="AB216" s="27"/>
      <c r="AC216" s="27"/>
      <c r="AD216" s="27"/>
      <c r="AE216" s="27"/>
      <c r="AF216" s="27"/>
      <c r="AG216" s="27"/>
    </row>
    <row r="217" spans="1:33" s="82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3"/>
      <c r="W217" s="53"/>
      <c r="X217" s="53"/>
      <c r="Y217" s="51"/>
      <c r="Z217" s="51"/>
      <c r="AA217" s="27"/>
      <c r="AB217" s="27"/>
      <c r="AC217" s="27"/>
      <c r="AD217" s="27"/>
      <c r="AE217" s="27"/>
      <c r="AF217" s="27"/>
      <c r="AG217" s="27"/>
    </row>
    <row r="218" spans="1:33" s="82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3"/>
      <c r="W218" s="53"/>
      <c r="X218" s="53"/>
      <c r="Y218" s="51"/>
      <c r="Z218" s="51"/>
      <c r="AA218" s="27"/>
      <c r="AB218" s="27"/>
      <c r="AC218" s="27"/>
      <c r="AD218" s="27"/>
      <c r="AE218" s="27"/>
      <c r="AF218" s="27"/>
      <c r="AG218" s="27"/>
    </row>
    <row r="219" spans="1:33" s="82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3"/>
      <c r="W219" s="53"/>
      <c r="X219" s="53"/>
      <c r="Y219" s="51"/>
      <c r="Z219" s="51"/>
      <c r="AA219" s="27"/>
      <c r="AB219" s="27"/>
      <c r="AC219" s="27"/>
      <c r="AD219" s="27"/>
      <c r="AE219" s="27"/>
      <c r="AF219" s="27"/>
      <c r="AG219" s="27"/>
    </row>
    <row r="220" spans="1:33" s="82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3"/>
      <c r="W220" s="53"/>
      <c r="X220" s="53"/>
      <c r="Y220" s="51"/>
      <c r="Z220" s="51"/>
      <c r="AA220" s="27"/>
      <c r="AB220" s="27"/>
      <c r="AC220" s="27"/>
      <c r="AD220" s="27"/>
      <c r="AE220" s="27"/>
      <c r="AF220" s="27"/>
      <c r="AG220" s="27"/>
    </row>
    <row r="221" spans="1:33" s="82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3"/>
      <c r="W221" s="53"/>
      <c r="X221" s="53"/>
      <c r="Y221" s="51"/>
      <c r="Z221" s="51"/>
      <c r="AA221" s="27"/>
      <c r="AB221" s="27"/>
      <c r="AC221" s="27"/>
      <c r="AD221" s="27"/>
      <c r="AE221" s="27"/>
      <c r="AF221" s="27"/>
      <c r="AG221" s="27"/>
    </row>
    <row r="222" spans="1:33" s="82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3"/>
      <c r="W222" s="53"/>
      <c r="X222" s="53"/>
      <c r="Y222" s="51"/>
      <c r="Z222" s="51"/>
      <c r="AA222" s="27"/>
      <c r="AB222" s="27"/>
      <c r="AC222" s="27"/>
      <c r="AD222" s="27"/>
      <c r="AE222" s="27"/>
      <c r="AF222" s="27"/>
      <c r="AG222" s="27"/>
    </row>
    <row r="223" spans="1:33" s="82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3"/>
      <c r="W223" s="53"/>
      <c r="X223" s="53"/>
      <c r="Y223" s="51"/>
      <c r="Z223" s="51"/>
      <c r="AA223" s="27"/>
      <c r="AB223" s="27"/>
      <c r="AC223" s="27"/>
      <c r="AD223" s="27"/>
      <c r="AE223" s="27"/>
      <c r="AF223" s="27"/>
      <c r="AG223" s="27"/>
    </row>
    <row r="224" spans="1:33" s="82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3"/>
      <c r="W224" s="53"/>
      <c r="X224" s="53"/>
      <c r="Y224" s="51"/>
      <c r="Z224" s="51"/>
      <c r="AA224" s="27"/>
      <c r="AB224" s="27"/>
      <c r="AC224" s="27"/>
      <c r="AD224" s="27"/>
      <c r="AE224" s="27"/>
      <c r="AF224" s="27"/>
      <c r="AG224" s="27"/>
    </row>
    <row r="225" spans="1:33" s="82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3"/>
      <c r="W225" s="53"/>
      <c r="X225" s="53"/>
      <c r="Y225" s="51"/>
      <c r="Z225" s="51"/>
      <c r="AA225" s="27"/>
      <c r="AB225" s="27"/>
      <c r="AC225" s="27"/>
      <c r="AD225" s="27"/>
      <c r="AE225" s="27"/>
      <c r="AF225" s="27"/>
      <c r="AG225" s="27"/>
    </row>
    <row r="226" spans="1:33" s="82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3"/>
      <c r="W226" s="53"/>
      <c r="X226" s="53"/>
      <c r="Y226" s="51"/>
      <c r="Z226" s="51"/>
      <c r="AA226" s="27"/>
      <c r="AB226" s="27"/>
      <c r="AC226" s="27"/>
      <c r="AD226" s="27"/>
      <c r="AE226" s="27"/>
      <c r="AF226" s="27"/>
      <c r="AG226" s="27"/>
    </row>
    <row r="227" spans="1:33" s="82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3"/>
      <c r="W227" s="53"/>
      <c r="X227" s="53"/>
      <c r="Y227" s="51"/>
      <c r="Z227" s="51"/>
      <c r="AA227" s="27"/>
      <c r="AB227" s="27"/>
      <c r="AC227" s="27"/>
      <c r="AD227" s="27"/>
      <c r="AE227" s="27"/>
      <c r="AF227" s="27"/>
      <c r="AG227" s="27"/>
    </row>
    <row r="228" spans="1:33" s="82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3"/>
      <c r="W228" s="53"/>
      <c r="X228" s="53"/>
      <c r="Y228" s="51"/>
      <c r="Z228" s="51"/>
      <c r="AA228" s="27"/>
      <c r="AB228" s="27"/>
      <c r="AC228" s="27"/>
      <c r="AD228" s="27"/>
      <c r="AE228" s="27"/>
      <c r="AF228" s="27"/>
      <c r="AG228" s="27"/>
    </row>
    <row r="229" spans="1:33" s="82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3"/>
      <c r="W229" s="53"/>
      <c r="X229" s="53"/>
      <c r="Y229" s="51"/>
      <c r="Z229" s="51"/>
      <c r="AA229" s="27"/>
      <c r="AB229" s="27"/>
      <c r="AC229" s="27"/>
      <c r="AD229" s="27"/>
      <c r="AE229" s="27"/>
      <c r="AF229" s="27"/>
      <c r="AG229" s="27"/>
    </row>
    <row r="230" spans="1:33" s="82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3"/>
      <c r="W230" s="53"/>
      <c r="X230" s="53"/>
      <c r="Y230" s="51"/>
      <c r="Z230" s="51"/>
      <c r="AA230" s="27"/>
      <c r="AB230" s="27"/>
      <c r="AC230" s="27"/>
      <c r="AD230" s="27"/>
      <c r="AE230" s="27"/>
      <c r="AF230" s="27"/>
      <c r="AG230" s="27"/>
    </row>
    <row r="231" spans="1:33" s="82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3"/>
      <c r="W231" s="53"/>
      <c r="X231" s="53"/>
      <c r="Y231" s="51"/>
      <c r="Z231" s="51"/>
      <c r="AA231" s="27"/>
      <c r="AB231" s="27"/>
      <c r="AC231" s="27"/>
      <c r="AD231" s="27"/>
      <c r="AE231" s="27"/>
      <c r="AF231" s="27"/>
      <c r="AG231" s="27"/>
    </row>
    <row r="232" spans="1:33" s="82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3"/>
      <c r="W232" s="53"/>
      <c r="X232" s="53"/>
      <c r="Y232" s="51"/>
      <c r="Z232" s="51"/>
      <c r="AA232" s="27"/>
      <c r="AB232" s="27"/>
      <c r="AC232" s="27"/>
      <c r="AD232" s="27"/>
      <c r="AE232" s="27"/>
      <c r="AF232" s="27"/>
      <c r="AG232" s="27"/>
    </row>
    <row r="233" spans="1:33" s="82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3"/>
      <c r="W233" s="53"/>
      <c r="X233" s="53"/>
      <c r="Y233" s="51"/>
      <c r="Z233" s="51"/>
      <c r="AA233" s="27"/>
      <c r="AB233" s="27"/>
      <c r="AC233" s="27"/>
      <c r="AD233" s="27"/>
      <c r="AE233" s="27"/>
      <c r="AF233" s="27"/>
      <c r="AG233" s="27"/>
    </row>
    <row r="234" spans="1:33" s="82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3"/>
      <c r="W234" s="53"/>
      <c r="X234" s="53"/>
      <c r="Y234" s="51"/>
      <c r="Z234" s="51"/>
      <c r="AA234" s="27"/>
      <c r="AB234" s="27"/>
      <c r="AC234" s="27"/>
      <c r="AD234" s="27"/>
      <c r="AE234" s="27"/>
      <c r="AF234" s="27"/>
      <c r="AG234" s="27"/>
    </row>
    <row r="235" spans="1:33" s="82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3"/>
      <c r="W235" s="53"/>
      <c r="X235" s="53"/>
      <c r="Y235" s="51"/>
      <c r="Z235" s="51"/>
      <c r="AA235" s="27"/>
      <c r="AB235" s="27"/>
      <c r="AC235" s="27"/>
      <c r="AD235" s="27"/>
      <c r="AE235" s="27"/>
      <c r="AF235" s="27"/>
      <c r="AG235" s="27"/>
    </row>
    <row r="236" spans="1:33" s="82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3"/>
      <c r="W236" s="53"/>
      <c r="X236" s="53"/>
      <c r="Y236" s="51"/>
      <c r="Z236" s="51"/>
      <c r="AA236" s="27"/>
      <c r="AB236" s="27"/>
      <c r="AC236" s="27"/>
      <c r="AD236" s="27"/>
      <c r="AE236" s="27"/>
      <c r="AF236" s="27"/>
      <c r="AG236" s="27"/>
    </row>
    <row r="237" spans="1:33" s="82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3"/>
      <c r="W237" s="53"/>
      <c r="X237" s="53"/>
      <c r="Y237" s="51"/>
      <c r="Z237" s="51"/>
      <c r="AA237" s="27"/>
      <c r="AB237" s="27"/>
      <c r="AC237" s="27"/>
      <c r="AD237" s="27"/>
      <c r="AE237" s="27"/>
      <c r="AF237" s="27"/>
      <c r="AG237" s="27"/>
    </row>
    <row r="238" spans="1:33" s="82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3"/>
      <c r="W238" s="53"/>
      <c r="X238" s="53"/>
      <c r="Y238" s="51"/>
      <c r="Z238" s="51"/>
      <c r="AA238" s="27"/>
      <c r="AB238" s="27"/>
      <c r="AC238" s="27"/>
      <c r="AD238" s="27"/>
      <c r="AE238" s="27"/>
      <c r="AF238" s="27"/>
      <c r="AG238" s="27"/>
    </row>
    <row r="239" spans="1:33" s="82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3"/>
      <c r="W239" s="53"/>
      <c r="X239" s="53"/>
      <c r="Y239" s="51"/>
      <c r="Z239" s="51"/>
      <c r="AA239" s="27"/>
      <c r="AB239" s="27"/>
      <c r="AC239" s="27"/>
      <c r="AD239" s="27"/>
      <c r="AE239" s="27"/>
      <c r="AF239" s="27"/>
      <c r="AG239" s="27"/>
    </row>
    <row r="240" spans="1:33" s="82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3"/>
      <c r="W240" s="53"/>
      <c r="X240" s="53"/>
      <c r="Y240" s="51"/>
      <c r="Z240" s="51"/>
      <c r="AA240" s="27"/>
      <c r="AB240" s="27"/>
      <c r="AC240" s="27"/>
      <c r="AD240" s="27"/>
      <c r="AE240" s="27"/>
      <c r="AF240" s="27"/>
      <c r="AG240" s="27"/>
    </row>
    <row r="241" spans="1:33" s="82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3"/>
      <c r="W241" s="53"/>
      <c r="X241" s="53"/>
      <c r="Y241" s="51"/>
      <c r="Z241" s="51"/>
      <c r="AA241" s="27"/>
      <c r="AB241" s="27"/>
      <c r="AC241" s="27"/>
      <c r="AD241" s="27"/>
      <c r="AE241" s="27"/>
      <c r="AF241" s="27"/>
      <c r="AG241" s="27"/>
    </row>
    <row r="242" spans="1:33" s="82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3"/>
      <c r="W242" s="53"/>
      <c r="X242" s="53"/>
      <c r="Y242" s="51"/>
      <c r="Z242" s="51"/>
      <c r="AA242" s="27"/>
      <c r="AB242" s="27"/>
      <c r="AC242" s="27"/>
      <c r="AD242" s="27"/>
      <c r="AE242" s="27"/>
      <c r="AF242" s="27"/>
      <c r="AG242" s="27"/>
    </row>
    <row r="243" spans="1:33" s="82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3"/>
      <c r="W243" s="53"/>
      <c r="X243" s="53"/>
      <c r="Y243" s="51"/>
      <c r="Z243" s="51"/>
      <c r="AA243" s="27"/>
      <c r="AB243" s="27"/>
      <c r="AC243" s="27"/>
      <c r="AD243" s="27"/>
      <c r="AE243" s="27"/>
      <c r="AF243" s="27"/>
      <c r="AG243" s="27"/>
    </row>
    <row r="244" spans="1:33" s="82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3"/>
      <c r="W244" s="53"/>
      <c r="X244" s="53"/>
      <c r="Y244" s="51"/>
      <c r="Z244" s="51"/>
      <c r="AA244" s="27"/>
      <c r="AB244" s="27"/>
      <c r="AC244" s="27"/>
      <c r="AD244" s="27"/>
      <c r="AE244" s="27"/>
      <c r="AF244" s="27"/>
      <c r="AG244" s="27"/>
    </row>
    <row r="245" spans="1:33" s="82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3"/>
      <c r="W245" s="53"/>
      <c r="X245" s="53"/>
      <c r="Y245" s="51"/>
      <c r="Z245" s="51"/>
      <c r="AA245" s="27"/>
      <c r="AB245" s="27"/>
      <c r="AC245" s="27"/>
      <c r="AD245" s="27"/>
      <c r="AE245" s="27"/>
      <c r="AF245" s="27"/>
      <c r="AG245" s="27"/>
    </row>
    <row r="246" spans="1:33" s="82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3"/>
      <c r="W246" s="53"/>
      <c r="X246" s="53"/>
      <c r="Y246" s="51"/>
      <c r="Z246" s="51"/>
      <c r="AA246" s="27"/>
      <c r="AB246" s="27"/>
      <c r="AC246" s="27"/>
      <c r="AD246" s="27"/>
      <c r="AE246" s="27"/>
      <c r="AF246" s="27"/>
      <c r="AG246" s="27"/>
    </row>
    <row r="247" spans="1:33" s="82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3"/>
      <c r="W247" s="53"/>
      <c r="X247" s="53"/>
      <c r="Y247" s="51"/>
      <c r="Z247" s="51"/>
      <c r="AA247" s="27"/>
      <c r="AB247" s="27"/>
      <c r="AC247" s="27"/>
      <c r="AD247" s="27"/>
      <c r="AE247" s="27"/>
      <c r="AF247" s="27"/>
      <c r="AG247" s="27"/>
    </row>
    <row r="248" spans="1:33" s="82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3"/>
      <c r="W248" s="53"/>
      <c r="X248" s="53"/>
      <c r="Y248" s="51"/>
      <c r="Z248" s="51"/>
      <c r="AA248" s="27"/>
      <c r="AB248" s="27"/>
      <c r="AC248" s="27"/>
      <c r="AD248" s="27"/>
      <c r="AE248" s="27"/>
      <c r="AF248" s="27"/>
      <c r="AG248" s="27"/>
    </row>
    <row r="249" spans="1:33" s="82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3"/>
      <c r="W249" s="53"/>
      <c r="X249" s="53"/>
      <c r="Y249" s="51"/>
      <c r="Z249" s="51"/>
      <c r="AA249" s="27"/>
      <c r="AB249" s="27"/>
      <c r="AC249" s="27"/>
      <c r="AD249" s="27"/>
      <c r="AE249" s="27"/>
      <c r="AF249" s="27"/>
      <c r="AG249" s="27"/>
    </row>
    <row r="250" spans="1:33" s="82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3"/>
      <c r="W250" s="53"/>
      <c r="X250" s="53"/>
      <c r="Y250" s="51"/>
      <c r="Z250" s="51"/>
      <c r="AA250" s="27"/>
      <c r="AB250" s="27"/>
      <c r="AC250" s="27"/>
      <c r="AD250" s="27"/>
      <c r="AE250" s="27"/>
      <c r="AF250" s="27"/>
      <c r="AG250" s="27"/>
    </row>
    <row r="251" spans="1:33" s="82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3"/>
      <c r="W251" s="53"/>
      <c r="X251" s="53"/>
      <c r="Y251" s="51"/>
      <c r="Z251" s="51"/>
      <c r="AA251" s="27"/>
      <c r="AB251" s="27"/>
      <c r="AC251" s="27"/>
      <c r="AD251" s="27"/>
      <c r="AE251" s="27"/>
      <c r="AF251" s="27"/>
      <c r="AG251" s="27"/>
    </row>
    <row r="252" spans="1:33" s="82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3"/>
      <c r="W252" s="53"/>
      <c r="X252" s="53"/>
      <c r="Y252" s="51"/>
      <c r="Z252" s="51"/>
      <c r="AA252" s="27"/>
      <c r="AB252" s="27"/>
      <c r="AC252" s="27"/>
      <c r="AD252" s="27"/>
      <c r="AE252" s="27"/>
      <c r="AF252" s="27"/>
      <c r="AG252" s="27"/>
    </row>
    <row r="253" spans="1:33" s="82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3"/>
      <c r="W253" s="53"/>
      <c r="X253" s="53"/>
      <c r="Y253" s="51"/>
      <c r="Z253" s="51"/>
      <c r="AA253" s="27"/>
      <c r="AB253" s="27"/>
      <c r="AC253" s="27"/>
      <c r="AD253" s="27"/>
      <c r="AE253" s="27"/>
      <c r="AF253" s="27"/>
      <c r="AG253" s="27"/>
    </row>
    <row r="254" spans="1:33" s="82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3"/>
      <c r="W254" s="53"/>
      <c r="X254" s="53"/>
      <c r="Y254" s="51"/>
      <c r="Z254" s="51"/>
      <c r="AA254" s="27"/>
      <c r="AB254" s="27"/>
      <c r="AC254" s="27"/>
      <c r="AD254" s="27"/>
      <c r="AE254" s="27"/>
      <c r="AF254" s="27"/>
      <c r="AG254" s="27"/>
    </row>
    <row r="255" spans="1:33" s="82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3"/>
      <c r="W255" s="53"/>
      <c r="X255" s="53"/>
      <c r="Y255" s="51"/>
      <c r="Z255" s="51"/>
      <c r="AA255" s="27"/>
      <c r="AB255" s="27"/>
      <c r="AC255" s="27"/>
      <c r="AD255" s="27"/>
      <c r="AE255" s="27"/>
      <c r="AF255" s="27"/>
      <c r="AG255" s="27"/>
    </row>
    <row r="256" spans="1:33" s="82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3"/>
      <c r="W256" s="53"/>
      <c r="X256" s="53"/>
      <c r="Y256" s="51"/>
      <c r="Z256" s="51"/>
      <c r="AA256" s="27"/>
      <c r="AB256" s="27"/>
      <c r="AC256" s="27"/>
      <c r="AD256" s="27"/>
      <c r="AE256" s="27"/>
      <c r="AF256" s="27"/>
      <c r="AG256" s="27"/>
    </row>
    <row r="257" spans="1:33" s="82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3"/>
      <c r="W257" s="53"/>
      <c r="X257" s="53"/>
      <c r="Y257" s="51"/>
      <c r="Z257" s="51"/>
      <c r="AA257" s="27"/>
      <c r="AB257" s="27"/>
      <c r="AC257" s="27"/>
      <c r="AD257" s="27"/>
      <c r="AE257" s="27"/>
      <c r="AF257" s="27"/>
      <c r="AG257" s="27"/>
    </row>
    <row r="258" spans="1:33" s="82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3"/>
      <c r="W258" s="53"/>
      <c r="X258" s="53"/>
      <c r="Y258" s="51"/>
      <c r="Z258" s="51"/>
      <c r="AA258" s="27"/>
      <c r="AB258" s="27"/>
      <c r="AC258" s="27"/>
      <c r="AD258" s="27"/>
      <c r="AE258" s="27"/>
      <c r="AF258" s="27"/>
      <c r="AG258" s="27"/>
    </row>
    <row r="259" spans="1:33" s="82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3"/>
      <c r="W259" s="53"/>
      <c r="X259" s="53"/>
      <c r="Y259" s="51"/>
      <c r="Z259" s="51"/>
      <c r="AA259" s="27"/>
      <c r="AB259" s="27"/>
      <c r="AC259" s="27"/>
      <c r="AD259" s="27"/>
      <c r="AE259" s="27"/>
      <c r="AF259" s="27"/>
      <c r="AG259" s="27"/>
    </row>
    <row r="260" spans="1:33" s="82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3"/>
      <c r="W260" s="53"/>
      <c r="X260" s="53"/>
      <c r="Y260" s="51"/>
      <c r="Z260" s="51"/>
      <c r="AA260" s="27"/>
      <c r="AB260" s="27"/>
      <c r="AC260" s="27"/>
      <c r="AD260" s="27"/>
      <c r="AE260" s="27"/>
      <c r="AF260" s="27"/>
      <c r="AG260" s="27"/>
    </row>
    <row r="261" spans="1:33" s="82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3"/>
      <c r="W261" s="53"/>
      <c r="X261" s="53"/>
      <c r="Y261" s="51"/>
      <c r="Z261" s="51"/>
      <c r="AA261" s="27"/>
      <c r="AB261" s="27"/>
      <c r="AC261" s="27"/>
      <c r="AD261" s="27"/>
      <c r="AE261" s="27"/>
      <c r="AF261" s="27"/>
      <c r="AG261" s="27"/>
    </row>
    <row r="262" spans="1:33" s="82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3"/>
      <c r="W262" s="53"/>
      <c r="X262" s="53"/>
      <c r="Y262" s="51"/>
      <c r="Z262" s="51"/>
      <c r="AA262" s="27"/>
      <c r="AB262" s="27"/>
      <c r="AC262" s="27"/>
      <c r="AD262" s="27"/>
      <c r="AE262" s="27"/>
      <c r="AF262" s="27"/>
      <c r="AG262" s="27"/>
    </row>
    <row r="263" spans="1:33" s="82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3"/>
      <c r="W263" s="53"/>
      <c r="X263" s="53"/>
      <c r="Y263" s="51"/>
      <c r="Z263" s="51"/>
      <c r="AA263" s="27"/>
      <c r="AB263" s="27"/>
      <c r="AC263" s="27"/>
      <c r="AD263" s="27"/>
      <c r="AE263" s="27"/>
      <c r="AF263" s="27"/>
      <c r="AG263" s="27"/>
    </row>
    <row r="264" spans="1:33" s="82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3"/>
      <c r="W264" s="53"/>
      <c r="X264" s="53"/>
      <c r="Y264" s="51"/>
      <c r="Z264" s="51"/>
      <c r="AA264" s="27"/>
      <c r="AB264" s="27"/>
      <c r="AC264" s="27"/>
      <c r="AD264" s="27"/>
      <c r="AE264" s="27"/>
      <c r="AF264" s="27"/>
      <c r="AG264" s="27"/>
    </row>
    <row r="265" spans="1:33" s="82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3"/>
      <c r="W265" s="53"/>
      <c r="X265" s="53"/>
      <c r="Y265" s="51"/>
      <c r="Z265" s="51"/>
      <c r="AA265" s="27"/>
      <c r="AB265" s="27"/>
      <c r="AC265" s="27"/>
      <c r="AD265" s="27"/>
      <c r="AE265" s="27"/>
      <c r="AF265" s="27"/>
      <c r="AG265" s="27"/>
    </row>
    <row r="266" spans="1:33" s="82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3"/>
      <c r="W266" s="53"/>
      <c r="X266" s="53"/>
      <c r="Y266" s="51"/>
      <c r="Z266" s="51"/>
      <c r="AA266" s="27"/>
      <c r="AB266" s="27"/>
      <c r="AC266" s="27"/>
      <c r="AD266" s="27"/>
      <c r="AE266" s="27"/>
      <c r="AF266" s="27"/>
      <c r="AG266" s="27"/>
    </row>
    <row r="267" spans="1:33" s="82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3"/>
      <c r="W267" s="53"/>
      <c r="X267" s="53"/>
      <c r="Y267" s="51"/>
      <c r="Z267" s="51"/>
      <c r="AA267" s="27"/>
      <c r="AB267" s="27"/>
      <c r="AC267" s="27"/>
      <c r="AD267" s="27"/>
      <c r="AE267" s="27"/>
      <c r="AF267" s="27"/>
      <c r="AG267" s="27"/>
    </row>
    <row r="268" spans="1:33" s="82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3"/>
      <c r="W268" s="53"/>
      <c r="X268" s="53"/>
      <c r="Y268" s="51"/>
      <c r="Z268" s="51"/>
      <c r="AA268" s="27"/>
      <c r="AB268" s="27"/>
      <c r="AC268" s="27"/>
      <c r="AD268" s="27"/>
      <c r="AE268" s="27"/>
      <c r="AF268" s="27"/>
      <c r="AG268" s="27"/>
    </row>
    <row r="269" spans="1:33" s="82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3"/>
      <c r="W269" s="53"/>
      <c r="X269" s="53"/>
      <c r="Y269" s="51"/>
      <c r="Z269" s="51"/>
      <c r="AA269" s="27"/>
      <c r="AB269" s="27"/>
      <c r="AC269" s="27"/>
      <c r="AD269" s="27"/>
      <c r="AE269" s="27"/>
      <c r="AF269" s="27"/>
      <c r="AG269" s="27"/>
    </row>
    <row r="270" spans="1:33" s="82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3"/>
      <c r="W270" s="53"/>
      <c r="X270" s="53"/>
      <c r="Y270" s="51"/>
      <c r="Z270" s="51"/>
      <c r="AA270" s="27"/>
      <c r="AB270" s="27"/>
      <c r="AC270" s="27"/>
      <c r="AD270" s="27"/>
      <c r="AE270" s="27"/>
      <c r="AF270" s="27"/>
      <c r="AG270" s="27"/>
    </row>
    <row r="271" spans="1:33" s="82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3"/>
      <c r="W271" s="53"/>
      <c r="X271" s="53"/>
      <c r="Y271" s="51"/>
      <c r="Z271" s="51"/>
      <c r="AA271" s="27"/>
      <c r="AB271" s="27"/>
      <c r="AC271" s="27"/>
      <c r="AD271" s="27"/>
      <c r="AE271" s="27"/>
      <c r="AF271" s="27"/>
      <c r="AG271" s="27"/>
    </row>
    <row r="272" spans="1:33" s="82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3"/>
      <c r="W272" s="53"/>
      <c r="X272" s="53"/>
      <c r="Y272" s="51"/>
      <c r="Z272" s="51"/>
      <c r="AA272" s="27"/>
      <c r="AB272" s="27"/>
      <c r="AC272" s="27"/>
      <c r="AD272" s="27"/>
      <c r="AE272" s="27"/>
      <c r="AF272" s="27"/>
      <c r="AG272" s="27"/>
    </row>
    <row r="273" spans="1:33" s="82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3"/>
      <c r="W273" s="53"/>
      <c r="X273" s="53"/>
      <c r="Y273" s="51"/>
      <c r="Z273" s="51"/>
      <c r="AA273" s="27"/>
      <c r="AB273" s="27"/>
      <c r="AC273" s="27"/>
      <c r="AD273" s="27"/>
      <c r="AE273" s="27"/>
      <c r="AF273" s="27"/>
      <c r="AG273" s="27"/>
    </row>
    <row r="274" spans="1:33" s="82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3"/>
      <c r="W274" s="53"/>
      <c r="X274" s="53"/>
      <c r="Y274" s="51"/>
      <c r="Z274" s="51"/>
      <c r="AA274" s="27"/>
      <c r="AB274" s="27"/>
      <c r="AC274" s="27"/>
      <c r="AD274" s="27"/>
      <c r="AE274" s="27"/>
      <c r="AF274" s="27"/>
      <c r="AG274" s="27"/>
    </row>
    <row r="275" spans="1:33" s="82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3"/>
      <c r="W275" s="53"/>
      <c r="X275" s="53"/>
      <c r="Y275" s="51"/>
      <c r="Z275" s="51"/>
      <c r="AA275" s="27"/>
      <c r="AB275" s="27"/>
      <c r="AC275" s="27"/>
      <c r="AD275" s="27"/>
      <c r="AE275" s="27"/>
      <c r="AF275" s="27"/>
      <c r="AG275" s="27"/>
    </row>
    <row r="276" spans="1:33" s="82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3"/>
      <c r="W276" s="53"/>
      <c r="X276" s="53"/>
      <c r="Y276" s="51"/>
      <c r="Z276" s="51"/>
      <c r="AA276" s="27"/>
      <c r="AB276" s="27"/>
      <c r="AC276" s="27"/>
      <c r="AD276" s="27"/>
      <c r="AE276" s="27"/>
      <c r="AF276" s="27"/>
      <c r="AG276" s="27"/>
    </row>
    <row r="277" spans="1:33" s="82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3"/>
      <c r="W277" s="53"/>
      <c r="X277" s="53"/>
      <c r="Y277" s="51"/>
      <c r="Z277" s="51"/>
      <c r="AA277" s="27"/>
      <c r="AB277" s="27"/>
      <c r="AC277" s="27"/>
      <c r="AD277" s="27"/>
      <c r="AE277" s="27"/>
      <c r="AF277" s="27"/>
      <c r="AG277" s="27"/>
    </row>
    <row r="278" spans="1:33" s="82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3"/>
      <c r="W278" s="53"/>
      <c r="X278" s="53"/>
      <c r="Y278" s="51"/>
      <c r="Z278" s="51"/>
      <c r="AA278" s="27"/>
      <c r="AB278" s="27"/>
      <c r="AC278" s="27"/>
      <c r="AD278" s="27"/>
      <c r="AE278" s="27"/>
      <c r="AF278" s="27"/>
      <c r="AG278" s="27"/>
    </row>
    <row r="279" spans="1:33" s="82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3"/>
      <c r="W279" s="53"/>
      <c r="X279" s="53"/>
      <c r="Y279" s="51"/>
      <c r="Z279" s="51"/>
      <c r="AA279" s="27"/>
      <c r="AB279" s="27"/>
      <c r="AC279" s="27"/>
      <c r="AD279" s="27"/>
      <c r="AE279" s="27"/>
      <c r="AF279" s="27"/>
      <c r="AG279" s="27"/>
    </row>
    <row r="280" spans="1:33" s="82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3"/>
      <c r="W280" s="53"/>
      <c r="X280" s="53"/>
      <c r="Y280" s="51"/>
      <c r="Z280" s="51"/>
      <c r="AA280" s="27"/>
      <c r="AB280" s="27"/>
      <c r="AC280" s="27"/>
      <c r="AD280" s="27"/>
      <c r="AE280" s="27"/>
      <c r="AF280" s="27"/>
      <c r="AG280" s="27"/>
    </row>
    <row r="281" spans="1:33" s="82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3"/>
      <c r="W281" s="53"/>
      <c r="X281" s="53"/>
      <c r="Y281" s="51"/>
      <c r="Z281" s="51"/>
      <c r="AA281" s="27"/>
      <c r="AB281" s="27"/>
      <c r="AC281" s="27"/>
      <c r="AD281" s="27"/>
      <c r="AE281" s="27"/>
      <c r="AF281" s="27"/>
      <c r="AG281" s="27"/>
    </row>
    <row r="282" spans="1:33" s="82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3"/>
      <c r="W282" s="53"/>
      <c r="X282" s="53"/>
      <c r="Y282" s="51"/>
      <c r="Z282" s="51"/>
      <c r="AA282" s="27"/>
      <c r="AB282" s="27"/>
      <c r="AC282" s="27"/>
      <c r="AD282" s="27"/>
      <c r="AE282" s="27"/>
      <c r="AF282" s="27"/>
      <c r="AG282" s="27"/>
    </row>
    <row r="283" spans="1:33" s="82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3"/>
      <c r="W283" s="53"/>
      <c r="X283" s="53"/>
      <c r="Y283" s="51"/>
      <c r="Z283" s="51"/>
      <c r="AA283" s="27"/>
      <c r="AB283" s="27"/>
      <c r="AC283" s="27"/>
      <c r="AD283" s="27"/>
      <c r="AE283" s="27"/>
      <c r="AF283" s="27"/>
      <c r="AG283" s="27"/>
    </row>
    <row r="284" spans="1:33" s="82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3"/>
      <c r="W284" s="53"/>
      <c r="X284" s="53"/>
      <c r="Y284" s="51"/>
      <c r="Z284" s="51"/>
      <c r="AA284" s="27"/>
      <c r="AB284" s="27"/>
      <c r="AC284" s="27"/>
      <c r="AD284" s="27"/>
      <c r="AE284" s="27"/>
      <c r="AF284" s="27"/>
      <c r="AG284" s="27"/>
    </row>
    <row r="285" spans="1:33" s="82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3"/>
      <c r="W285" s="53"/>
      <c r="X285" s="53"/>
      <c r="Y285" s="51"/>
      <c r="Z285" s="51"/>
      <c r="AA285" s="27"/>
      <c r="AB285" s="27"/>
      <c r="AC285" s="27"/>
      <c r="AD285" s="27"/>
      <c r="AE285" s="27"/>
      <c r="AF285" s="27"/>
      <c r="AG285" s="27"/>
    </row>
    <row r="286" spans="1:33" s="82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3"/>
      <c r="W286" s="53"/>
      <c r="X286" s="53"/>
      <c r="Y286" s="51"/>
      <c r="Z286" s="51"/>
      <c r="AA286" s="27"/>
      <c r="AB286" s="27"/>
      <c r="AC286" s="27"/>
      <c r="AD286" s="27"/>
      <c r="AE286" s="27"/>
      <c r="AF286" s="27"/>
      <c r="AG286" s="27"/>
    </row>
    <row r="287" spans="1:33" s="82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3"/>
      <c r="W287" s="53"/>
      <c r="X287" s="53"/>
      <c r="Y287" s="51"/>
      <c r="Z287" s="51"/>
      <c r="AA287" s="27"/>
      <c r="AB287" s="27"/>
      <c r="AC287" s="27"/>
      <c r="AD287" s="27"/>
      <c r="AE287" s="27"/>
      <c r="AF287" s="27"/>
      <c r="AG287" s="27"/>
    </row>
    <row r="288" spans="1:33" s="82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3"/>
      <c r="W288" s="53"/>
      <c r="X288" s="53"/>
      <c r="Y288" s="51"/>
      <c r="Z288" s="51"/>
      <c r="AA288" s="27"/>
      <c r="AB288" s="27"/>
      <c r="AC288" s="27"/>
      <c r="AD288" s="27"/>
      <c r="AE288" s="27"/>
      <c r="AF288" s="27"/>
      <c r="AG288" s="27"/>
    </row>
    <row r="289" spans="1:33" s="82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3"/>
      <c r="W289" s="53"/>
      <c r="X289" s="53"/>
      <c r="Y289" s="51"/>
      <c r="Z289" s="51"/>
      <c r="AA289" s="27"/>
      <c r="AB289" s="27"/>
      <c r="AC289" s="27"/>
      <c r="AD289" s="27"/>
      <c r="AE289" s="27"/>
      <c r="AF289" s="27"/>
      <c r="AG289" s="27"/>
    </row>
    <row r="290" spans="1:33" s="82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3"/>
      <c r="W290" s="53"/>
      <c r="X290" s="53"/>
      <c r="Y290" s="51"/>
      <c r="Z290" s="51"/>
      <c r="AA290" s="27"/>
      <c r="AB290" s="27"/>
      <c r="AC290" s="27"/>
      <c r="AD290" s="27"/>
      <c r="AE290" s="27"/>
      <c r="AF290" s="27"/>
      <c r="AG290" s="27"/>
    </row>
    <row r="291" spans="1:33" s="82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3"/>
      <c r="W291" s="53"/>
      <c r="X291" s="53"/>
      <c r="Y291" s="51"/>
      <c r="Z291" s="51"/>
      <c r="AA291" s="27"/>
      <c r="AB291" s="27"/>
      <c r="AC291" s="27"/>
      <c r="AD291" s="27"/>
      <c r="AE291" s="27"/>
      <c r="AF291" s="27"/>
      <c r="AG291" s="27"/>
    </row>
    <row r="292" spans="1:33" s="82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3"/>
      <c r="W292" s="53"/>
      <c r="X292" s="53"/>
      <c r="Y292" s="51"/>
      <c r="Z292" s="51"/>
      <c r="AA292" s="27"/>
      <c r="AB292" s="27"/>
      <c r="AC292" s="27"/>
      <c r="AD292" s="27"/>
      <c r="AE292" s="27"/>
      <c r="AF292" s="27"/>
      <c r="AG292" s="27"/>
    </row>
    <row r="293" spans="1:33" s="82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3"/>
      <c r="W293" s="53"/>
      <c r="X293" s="53"/>
      <c r="Y293" s="51"/>
      <c r="Z293" s="51"/>
      <c r="AA293" s="27"/>
      <c r="AB293" s="27"/>
      <c r="AC293" s="27"/>
      <c r="AD293" s="27"/>
      <c r="AE293" s="27"/>
      <c r="AF293" s="27"/>
      <c r="AG293" s="27"/>
    </row>
    <row r="294" spans="1:33" s="82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3"/>
      <c r="W294" s="53"/>
      <c r="X294" s="53"/>
      <c r="Y294" s="51"/>
      <c r="Z294" s="51"/>
      <c r="AA294" s="27"/>
      <c r="AB294" s="27"/>
      <c r="AC294" s="27"/>
      <c r="AD294" s="27"/>
      <c r="AE294" s="27"/>
      <c r="AF294" s="27"/>
      <c r="AG294" s="27"/>
    </row>
    <row r="295" spans="1:33" s="82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3"/>
      <c r="W295" s="53"/>
      <c r="X295" s="53"/>
      <c r="Y295" s="51"/>
      <c r="Z295" s="51"/>
      <c r="AA295" s="27"/>
      <c r="AB295" s="27"/>
      <c r="AC295" s="27"/>
      <c r="AD295" s="27"/>
      <c r="AE295" s="27"/>
      <c r="AF295" s="27"/>
      <c r="AG295" s="27"/>
    </row>
    <row r="296" spans="1:33" s="82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3"/>
      <c r="W296" s="53"/>
      <c r="X296" s="53"/>
      <c r="Y296" s="51"/>
      <c r="Z296" s="51"/>
      <c r="AA296" s="27"/>
      <c r="AB296" s="27"/>
      <c r="AC296" s="27"/>
      <c r="AD296" s="27"/>
      <c r="AE296" s="27"/>
      <c r="AF296" s="27"/>
      <c r="AG296" s="27"/>
    </row>
    <row r="297" spans="1:33" s="82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3"/>
      <c r="W297" s="53"/>
      <c r="X297" s="53"/>
      <c r="Y297" s="51"/>
      <c r="Z297" s="51"/>
      <c r="AA297" s="27"/>
      <c r="AB297" s="27"/>
      <c r="AC297" s="27"/>
      <c r="AD297" s="27"/>
      <c r="AE297" s="27"/>
      <c r="AF297" s="27"/>
      <c r="AG297" s="27"/>
    </row>
    <row r="298" spans="1:33" s="82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3"/>
      <c r="W298" s="53"/>
      <c r="X298" s="53"/>
      <c r="Y298" s="51"/>
      <c r="Z298" s="51"/>
      <c r="AA298" s="27"/>
      <c r="AB298" s="27"/>
      <c r="AC298" s="27"/>
      <c r="AD298" s="27"/>
      <c r="AE298" s="27"/>
      <c r="AF298" s="27"/>
      <c r="AG298" s="27"/>
    </row>
    <row r="299" spans="1:33" s="82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3"/>
      <c r="W299" s="53"/>
      <c r="X299" s="53"/>
      <c r="Y299" s="51"/>
      <c r="Z299" s="51"/>
      <c r="AA299" s="27"/>
      <c r="AB299" s="27"/>
      <c r="AC299" s="27"/>
      <c r="AD299" s="27"/>
      <c r="AE299" s="27"/>
      <c r="AF299" s="27"/>
      <c r="AG299" s="27"/>
    </row>
    <row r="300" spans="1:33" s="82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3"/>
      <c r="W300" s="53"/>
      <c r="X300" s="53"/>
      <c r="Y300" s="51"/>
      <c r="Z300" s="51"/>
      <c r="AA300" s="27"/>
      <c r="AB300" s="27"/>
      <c r="AC300" s="27"/>
      <c r="AD300" s="27"/>
      <c r="AE300" s="27"/>
      <c r="AF300" s="27"/>
      <c r="AG300" s="27"/>
    </row>
    <row r="301" spans="1:33" s="82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3"/>
      <c r="W301" s="53"/>
      <c r="X301" s="53"/>
      <c r="Y301" s="51"/>
      <c r="Z301" s="51"/>
      <c r="AA301" s="27"/>
      <c r="AB301" s="27"/>
      <c r="AC301" s="27"/>
      <c r="AD301" s="27"/>
      <c r="AE301" s="27"/>
      <c r="AF301" s="27"/>
      <c r="AG301" s="27"/>
    </row>
    <row r="302" spans="1:33" s="82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3"/>
      <c r="W302" s="53"/>
      <c r="X302" s="53"/>
      <c r="Y302" s="51"/>
      <c r="Z302" s="51"/>
      <c r="AA302" s="27"/>
      <c r="AB302" s="27"/>
      <c r="AC302" s="27"/>
      <c r="AD302" s="27"/>
      <c r="AE302" s="27"/>
      <c r="AF302" s="27"/>
      <c r="AG302" s="27"/>
    </row>
    <row r="303" spans="1:33" s="82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3"/>
      <c r="W303" s="53"/>
      <c r="X303" s="53"/>
      <c r="Y303" s="51"/>
      <c r="Z303" s="51"/>
      <c r="AA303" s="27"/>
      <c r="AB303" s="27"/>
      <c r="AC303" s="27"/>
      <c r="AD303" s="27"/>
      <c r="AE303" s="27"/>
      <c r="AF303" s="27"/>
      <c r="AG303" s="27"/>
    </row>
    <row r="304" spans="1:33" s="82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3"/>
      <c r="W304" s="53"/>
      <c r="X304" s="53"/>
      <c r="Y304" s="51"/>
      <c r="Z304" s="51"/>
      <c r="AA304" s="27"/>
      <c r="AB304" s="27"/>
      <c r="AC304" s="27"/>
      <c r="AD304" s="27"/>
      <c r="AE304" s="27"/>
      <c r="AF304" s="27"/>
      <c r="AG304" s="27"/>
    </row>
    <row r="305" spans="1:33" s="82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3"/>
      <c r="W305" s="53"/>
      <c r="X305" s="53"/>
      <c r="Y305" s="51"/>
      <c r="Z305" s="51"/>
      <c r="AA305" s="27"/>
      <c r="AB305" s="27"/>
      <c r="AC305" s="27"/>
      <c r="AD305" s="27"/>
      <c r="AE305" s="27"/>
      <c r="AF305" s="27"/>
      <c r="AG305" s="27"/>
    </row>
    <row r="306" spans="1:33" s="82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3"/>
      <c r="W306" s="53"/>
      <c r="X306" s="53"/>
      <c r="Y306" s="51"/>
      <c r="Z306" s="51"/>
      <c r="AA306" s="27"/>
      <c r="AB306" s="27"/>
      <c r="AC306" s="27"/>
      <c r="AD306" s="27"/>
      <c r="AE306" s="27"/>
      <c r="AF306" s="27"/>
      <c r="AG306" s="27"/>
    </row>
    <row r="307" spans="1:33" s="82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3"/>
      <c r="W307" s="53"/>
      <c r="X307" s="53"/>
      <c r="Y307" s="51"/>
      <c r="Z307" s="51"/>
      <c r="AA307" s="27"/>
      <c r="AB307" s="27"/>
      <c r="AC307" s="27"/>
      <c r="AD307" s="27"/>
      <c r="AE307" s="27"/>
      <c r="AF307" s="27"/>
      <c r="AG307" s="27"/>
    </row>
    <row r="308" spans="1:33" s="82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3"/>
      <c r="W308" s="53"/>
      <c r="X308" s="53"/>
      <c r="Y308" s="51"/>
      <c r="Z308" s="51"/>
      <c r="AA308" s="27"/>
      <c r="AB308" s="27"/>
      <c r="AC308" s="27"/>
      <c r="AD308" s="27"/>
      <c r="AE308" s="27"/>
      <c r="AF308" s="27"/>
      <c r="AG308" s="27"/>
    </row>
    <row r="309" spans="1:33" s="82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3"/>
      <c r="W309" s="53"/>
      <c r="X309" s="53"/>
      <c r="Y309" s="51"/>
      <c r="Z309" s="51"/>
      <c r="AA309" s="27"/>
      <c r="AB309" s="27"/>
      <c r="AC309" s="27"/>
      <c r="AD309" s="27"/>
      <c r="AE309" s="27"/>
      <c r="AF309" s="27"/>
      <c r="AG309" s="27"/>
    </row>
    <row r="310" spans="1:33" s="82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3"/>
      <c r="W310" s="53"/>
      <c r="X310" s="53"/>
      <c r="Y310" s="51"/>
      <c r="Z310" s="51"/>
      <c r="AA310" s="27"/>
      <c r="AB310" s="27"/>
      <c r="AC310" s="27"/>
      <c r="AD310" s="27"/>
      <c r="AE310" s="27"/>
      <c r="AF310" s="27"/>
      <c r="AG310" s="27"/>
    </row>
    <row r="311" spans="1:33" s="82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3"/>
      <c r="W311" s="53"/>
      <c r="X311" s="53"/>
      <c r="Y311" s="51"/>
      <c r="Z311" s="51"/>
      <c r="AA311" s="27"/>
      <c r="AB311" s="27"/>
      <c r="AC311" s="27"/>
      <c r="AD311" s="27"/>
      <c r="AE311" s="27"/>
      <c r="AF311" s="27"/>
      <c r="AG311" s="27"/>
    </row>
    <row r="312" spans="1:33" s="82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3"/>
      <c r="W312" s="53"/>
      <c r="X312" s="53"/>
      <c r="Y312" s="51"/>
      <c r="Z312" s="51"/>
      <c r="AA312" s="27"/>
      <c r="AB312" s="27"/>
      <c r="AC312" s="27"/>
      <c r="AD312" s="27"/>
      <c r="AE312" s="27"/>
      <c r="AF312" s="27"/>
      <c r="AG312" s="27"/>
    </row>
    <row r="313" spans="1:33" s="82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3"/>
      <c r="W313" s="53"/>
      <c r="X313" s="53"/>
      <c r="Y313" s="51"/>
      <c r="Z313" s="51"/>
      <c r="AA313" s="27"/>
      <c r="AB313" s="27"/>
      <c r="AC313" s="27"/>
      <c r="AD313" s="27"/>
      <c r="AE313" s="27"/>
      <c r="AF313" s="27"/>
      <c r="AG313" s="27"/>
    </row>
    <row r="314" spans="1:33" s="82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3"/>
      <c r="W314" s="53"/>
      <c r="X314" s="53"/>
      <c r="Y314" s="51"/>
      <c r="Z314" s="51"/>
      <c r="AA314" s="27"/>
      <c r="AB314" s="27"/>
      <c r="AC314" s="27"/>
      <c r="AD314" s="27"/>
      <c r="AE314" s="27"/>
      <c r="AF314" s="27"/>
      <c r="AG314" s="27"/>
    </row>
    <row r="315" spans="1:33" s="82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3"/>
      <c r="W315" s="53"/>
      <c r="X315" s="53"/>
      <c r="Y315" s="51"/>
      <c r="Z315" s="51"/>
      <c r="AA315" s="27"/>
      <c r="AB315" s="27"/>
      <c r="AC315" s="27"/>
      <c r="AD315" s="27"/>
      <c r="AE315" s="27"/>
      <c r="AF315" s="27"/>
      <c r="AG315" s="27"/>
    </row>
    <row r="316" spans="1:33" s="82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3"/>
      <c r="W316" s="53"/>
      <c r="X316" s="53"/>
      <c r="Y316" s="51"/>
      <c r="Z316" s="51"/>
      <c r="AA316" s="27"/>
      <c r="AB316" s="27"/>
      <c r="AC316" s="27"/>
      <c r="AD316" s="27"/>
      <c r="AE316" s="27"/>
      <c r="AF316" s="27"/>
      <c r="AG316" s="27"/>
    </row>
    <row r="317" spans="1:33" s="82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3"/>
      <c r="W317" s="53"/>
      <c r="X317" s="53"/>
      <c r="Y317" s="51"/>
      <c r="Z317" s="51"/>
      <c r="AA317" s="27"/>
      <c r="AB317" s="27"/>
      <c r="AC317" s="27"/>
      <c r="AD317" s="27"/>
      <c r="AE317" s="27"/>
      <c r="AF317" s="27"/>
      <c r="AG317" s="27"/>
    </row>
    <row r="318" spans="1:33" s="82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3"/>
      <c r="W318" s="53"/>
      <c r="X318" s="53"/>
      <c r="Y318" s="51"/>
      <c r="Z318" s="51"/>
      <c r="AA318" s="27"/>
      <c r="AB318" s="27"/>
      <c r="AC318" s="27"/>
      <c r="AD318" s="27"/>
      <c r="AE318" s="27"/>
      <c r="AF318" s="27"/>
      <c r="AG318" s="27"/>
    </row>
    <row r="319" spans="1:33" s="82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3"/>
      <c r="W319" s="53"/>
      <c r="X319" s="53"/>
      <c r="Y319" s="51"/>
      <c r="Z319" s="51"/>
      <c r="AA319" s="27"/>
      <c r="AB319" s="27"/>
      <c r="AC319" s="27"/>
      <c r="AD319" s="27"/>
      <c r="AE319" s="27"/>
      <c r="AF319" s="27"/>
      <c r="AG319" s="27"/>
    </row>
    <row r="320" spans="1:33" s="82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3"/>
      <c r="W320" s="53"/>
      <c r="X320" s="53"/>
      <c r="Y320" s="51"/>
      <c r="Z320" s="51"/>
      <c r="AA320" s="27"/>
      <c r="AB320" s="27"/>
      <c r="AC320" s="27"/>
      <c r="AD320" s="27"/>
      <c r="AE320" s="27"/>
      <c r="AF320" s="27"/>
      <c r="AG320" s="27"/>
    </row>
    <row r="321" spans="1:33" s="82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3"/>
      <c r="W321" s="53"/>
      <c r="X321" s="53"/>
      <c r="Y321" s="51"/>
      <c r="Z321" s="51"/>
      <c r="AA321" s="27"/>
      <c r="AB321" s="27"/>
      <c r="AC321" s="27"/>
      <c r="AD321" s="27"/>
      <c r="AE321" s="27"/>
      <c r="AF321" s="27"/>
      <c r="AG321" s="27"/>
    </row>
    <row r="322" spans="1:33" s="82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3"/>
      <c r="W322" s="53"/>
      <c r="X322" s="53"/>
      <c r="Y322" s="51"/>
      <c r="Z322" s="51"/>
      <c r="AA322" s="27"/>
      <c r="AB322" s="27"/>
      <c r="AC322" s="27"/>
      <c r="AD322" s="27"/>
      <c r="AE322" s="27"/>
      <c r="AF322" s="27"/>
      <c r="AG322" s="27"/>
    </row>
    <row r="323" spans="1:33" s="82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3"/>
      <c r="W323" s="53"/>
      <c r="X323" s="53"/>
      <c r="Y323" s="51"/>
      <c r="Z323" s="51"/>
      <c r="AA323" s="27"/>
      <c r="AB323" s="27"/>
      <c r="AC323" s="27"/>
      <c r="AD323" s="27"/>
      <c r="AE323" s="27"/>
      <c r="AF323" s="27"/>
      <c r="AG323" s="27"/>
    </row>
    <row r="324" spans="1:33" s="82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3"/>
      <c r="W324" s="53"/>
      <c r="X324" s="53"/>
      <c r="Y324" s="51"/>
      <c r="Z324" s="51"/>
      <c r="AA324" s="27"/>
      <c r="AB324" s="27"/>
      <c r="AC324" s="27"/>
      <c r="AD324" s="27"/>
      <c r="AE324" s="27"/>
      <c r="AF324" s="27"/>
      <c r="AG324" s="27"/>
    </row>
    <row r="325" spans="1:33" s="82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3"/>
      <c r="W325" s="53"/>
      <c r="X325" s="53"/>
      <c r="Y325" s="51"/>
      <c r="Z325" s="51"/>
      <c r="AA325" s="27"/>
      <c r="AB325" s="27"/>
      <c r="AC325" s="27"/>
      <c r="AD325" s="27"/>
      <c r="AE325" s="27"/>
      <c r="AF325" s="27"/>
      <c r="AG325" s="27"/>
    </row>
    <row r="326" spans="1:33" s="82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3"/>
      <c r="W326" s="53"/>
      <c r="X326" s="53"/>
      <c r="Y326" s="51"/>
      <c r="Z326" s="51"/>
      <c r="AA326" s="27"/>
      <c r="AB326" s="27"/>
      <c r="AC326" s="27"/>
      <c r="AD326" s="27"/>
      <c r="AE326" s="27"/>
      <c r="AF326" s="27"/>
      <c r="AG326" s="27"/>
    </row>
    <row r="327" spans="1:33" s="82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3"/>
      <c r="W327" s="53"/>
      <c r="X327" s="53"/>
      <c r="Y327" s="51"/>
      <c r="Z327" s="51"/>
      <c r="AA327" s="27"/>
      <c r="AB327" s="27"/>
      <c r="AC327" s="27"/>
      <c r="AD327" s="27"/>
      <c r="AE327" s="27"/>
      <c r="AF327" s="27"/>
      <c r="AG327" s="27"/>
    </row>
    <row r="328" spans="1:33" s="82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3"/>
      <c r="W328" s="53"/>
      <c r="X328" s="53"/>
      <c r="Y328" s="51"/>
      <c r="Z328" s="51"/>
      <c r="AA328" s="27"/>
      <c r="AB328" s="27"/>
      <c r="AC328" s="27"/>
      <c r="AD328" s="27"/>
      <c r="AE328" s="27"/>
      <c r="AF328" s="27"/>
      <c r="AG328" s="27"/>
    </row>
    <row r="329" spans="1:33" s="82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3"/>
      <c r="W329" s="53"/>
      <c r="X329" s="53"/>
      <c r="Y329" s="51"/>
      <c r="Z329" s="51"/>
      <c r="AA329" s="27"/>
      <c r="AB329" s="27"/>
      <c r="AC329" s="27"/>
      <c r="AD329" s="27"/>
      <c r="AE329" s="27"/>
      <c r="AF329" s="27"/>
      <c r="AG329" s="27"/>
    </row>
    <row r="330" spans="1:33" s="82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3"/>
      <c r="W330" s="53"/>
      <c r="X330" s="53"/>
      <c r="Y330" s="51"/>
      <c r="Z330" s="51"/>
      <c r="AA330" s="27"/>
      <c r="AB330" s="27"/>
      <c r="AC330" s="27"/>
      <c r="AD330" s="27"/>
      <c r="AE330" s="27"/>
      <c r="AF330" s="27"/>
      <c r="AG330" s="27"/>
    </row>
    <row r="331" spans="1:33" s="82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3"/>
      <c r="W331" s="53"/>
      <c r="X331" s="53"/>
      <c r="Y331" s="51"/>
      <c r="Z331" s="51"/>
      <c r="AA331" s="27"/>
      <c r="AB331" s="27"/>
      <c r="AC331" s="27"/>
      <c r="AD331" s="27"/>
      <c r="AE331" s="27"/>
      <c r="AF331" s="27"/>
      <c r="AG331" s="27"/>
    </row>
    <row r="332" spans="1:33" s="82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3"/>
      <c r="W332" s="53"/>
      <c r="X332" s="53"/>
      <c r="Y332" s="51"/>
      <c r="Z332" s="51"/>
      <c r="AA332" s="27"/>
      <c r="AB332" s="27"/>
      <c r="AC332" s="27"/>
      <c r="AD332" s="27"/>
      <c r="AE332" s="27"/>
      <c r="AF332" s="27"/>
      <c r="AG332" s="27"/>
    </row>
    <row r="333" spans="1:33" s="82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3"/>
      <c r="W333" s="53"/>
      <c r="X333" s="53"/>
      <c r="Y333" s="51"/>
      <c r="Z333" s="51"/>
      <c r="AA333" s="27"/>
      <c r="AB333" s="27"/>
      <c r="AC333" s="27"/>
      <c r="AD333" s="27"/>
      <c r="AE333" s="27"/>
      <c r="AF333" s="27"/>
      <c r="AG333" s="27"/>
    </row>
    <row r="334" spans="1:33" s="82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3"/>
      <c r="W334" s="53"/>
      <c r="X334" s="53"/>
      <c r="Y334" s="51"/>
      <c r="Z334" s="51"/>
      <c r="AA334" s="27"/>
      <c r="AB334" s="27"/>
      <c r="AC334" s="27"/>
      <c r="AD334" s="27"/>
      <c r="AE334" s="27"/>
      <c r="AF334" s="27"/>
      <c r="AG334" s="27"/>
    </row>
    <row r="335" spans="1:33" s="82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3"/>
      <c r="W335" s="53"/>
      <c r="X335" s="53"/>
      <c r="Y335" s="51"/>
      <c r="Z335" s="51"/>
      <c r="AA335" s="27"/>
      <c r="AB335" s="27"/>
      <c r="AC335" s="27"/>
      <c r="AD335" s="27"/>
      <c r="AE335" s="27"/>
      <c r="AF335" s="27"/>
      <c r="AG335" s="27"/>
    </row>
    <row r="336" spans="1:33" s="82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3"/>
      <c r="W336" s="53"/>
      <c r="X336" s="53"/>
      <c r="Y336" s="51"/>
      <c r="Z336" s="51"/>
      <c r="AA336" s="27"/>
      <c r="AB336" s="27"/>
      <c r="AC336" s="27"/>
      <c r="AD336" s="27"/>
      <c r="AE336" s="27"/>
      <c r="AF336" s="27"/>
      <c r="AG336" s="27"/>
    </row>
    <row r="337" spans="1:33" s="82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3"/>
      <c r="W337" s="53"/>
      <c r="X337" s="53"/>
      <c r="Y337" s="51"/>
      <c r="Z337" s="51"/>
      <c r="AA337" s="27"/>
      <c r="AB337" s="27"/>
      <c r="AC337" s="27"/>
      <c r="AD337" s="27"/>
      <c r="AE337" s="27"/>
      <c r="AF337" s="27"/>
      <c r="AG337" s="27"/>
    </row>
    <row r="338" spans="1:33" s="82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3"/>
      <c r="W338" s="53"/>
      <c r="X338" s="53"/>
      <c r="Y338" s="51"/>
      <c r="Z338" s="51"/>
      <c r="AA338" s="27"/>
      <c r="AB338" s="27"/>
      <c r="AC338" s="27"/>
      <c r="AD338" s="27"/>
      <c r="AE338" s="27"/>
      <c r="AF338" s="27"/>
      <c r="AG338" s="27"/>
    </row>
    <row r="339" spans="1:33" s="82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3"/>
      <c r="W339" s="53"/>
      <c r="X339" s="53"/>
      <c r="Y339" s="51"/>
      <c r="Z339" s="51"/>
      <c r="AA339" s="27"/>
      <c r="AB339" s="27"/>
      <c r="AC339" s="27"/>
      <c r="AD339" s="27"/>
      <c r="AE339" s="27"/>
      <c r="AF339" s="27"/>
      <c r="AG339" s="27"/>
    </row>
    <row r="340" spans="1:33" s="82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3"/>
      <c r="W340" s="53"/>
      <c r="X340" s="53"/>
      <c r="Y340" s="51"/>
      <c r="Z340" s="51"/>
      <c r="AA340" s="27"/>
      <c r="AB340" s="27"/>
      <c r="AC340" s="27"/>
      <c r="AD340" s="27"/>
      <c r="AE340" s="27"/>
      <c r="AF340" s="27"/>
      <c r="AG340" s="27"/>
    </row>
    <row r="341" spans="1:33" s="82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3"/>
      <c r="W341" s="53"/>
      <c r="X341" s="53"/>
      <c r="Y341" s="51"/>
      <c r="Z341" s="51"/>
      <c r="AA341" s="27"/>
      <c r="AB341" s="27"/>
      <c r="AC341" s="27"/>
      <c r="AD341" s="27"/>
      <c r="AE341" s="27"/>
      <c r="AF341" s="27"/>
      <c r="AG341" s="27"/>
    </row>
    <row r="342" spans="1:33" s="82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3"/>
      <c r="W342" s="53"/>
      <c r="X342" s="53"/>
      <c r="Y342" s="51"/>
      <c r="Z342" s="51"/>
      <c r="AA342" s="27"/>
      <c r="AB342" s="27"/>
      <c r="AC342" s="27"/>
      <c r="AD342" s="27"/>
      <c r="AE342" s="27"/>
      <c r="AF342" s="27"/>
      <c r="AG342" s="27"/>
    </row>
    <row r="343" spans="1:33" s="82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3"/>
      <c r="W343" s="53"/>
      <c r="X343" s="53"/>
      <c r="Y343" s="51"/>
      <c r="Z343" s="51"/>
      <c r="AA343" s="27"/>
      <c r="AB343" s="27"/>
      <c r="AC343" s="27"/>
      <c r="AD343" s="27"/>
      <c r="AE343" s="27"/>
      <c r="AF343" s="27"/>
      <c r="AG343" s="27"/>
    </row>
    <row r="344" spans="1:33" s="82" customFormat="1" ht="12.75" customHeight="1" x14ac:dyDescent="0.25">
      <c r="A344" s="53"/>
      <c r="B344" s="51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3"/>
      <c r="W344" s="53"/>
      <c r="X344" s="53"/>
      <c r="Y344" s="51"/>
      <c r="Z344" s="51"/>
      <c r="AA344" s="27"/>
      <c r="AB344" s="27"/>
      <c r="AC344" s="27"/>
      <c r="AD344" s="27"/>
      <c r="AE344" s="27"/>
      <c r="AF344" s="27"/>
      <c r="AG344" s="27"/>
    </row>
    <row r="345" spans="1:33" s="82" customFormat="1" ht="12.75" customHeight="1" x14ac:dyDescent="0.25">
      <c r="A345" s="53"/>
      <c r="B345" s="51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3"/>
      <c r="W345" s="53"/>
      <c r="X345" s="53"/>
      <c r="Y345" s="51"/>
      <c r="Z345" s="51"/>
      <c r="AA345" s="27"/>
      <c r="AB345" s="27"/>
      <c r="AC345" s="27"/>
      <c r="AD345" s="27"/>
      <c r="AE345" s="27"/>
      <c r="AF345" s="27"/>
      <c r="AG345" s="27"/>
    </row>
    <row r="346" spans="1:33" s="82" customFormat="1" ht="12.75" customHeight="1" x14ac:dyDescent="0.25">
      <c r="A346" s="53"/>
      <c r="B346" s="51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3"/>
      <c r="W346" s="53"/>
      <c r="X346" s="53"/>
      <c r="Y346" s="51"/>
      <c r="Z346" s="51"/>
      <c r="AA346" s="27"/>
      <c r="AB346" s="27"/>
      <c r="AC346" s="27"/>
      <c r="AD346" s="27"/>
      <c r="AE346" s="27"/>
      <c r="AF346" s="27"/>
      <c r="AG346" s="27"/>
    </row>
    <row r="347" spans="1:33" s="82" customFormat="1" ht="12.75" customHeight="1" x14ac:dyDescent="0.25">
      <c r="A347" s="53"/>
      <c r="B347" s="51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3"/>
      <c r="W347" s="53"/>
      <c r="X347" s="53"/>
      <c r="Y347" s="51"/>
      <c r="Z347" s="51"/>
      <c r="AA347" s="27"/>
      <c r="AB347" s="27"/>
      <c r="AC347" s="27"/>
      <c r="AD347" s="27"/>
      <c r="AE347" s="27"/>
      <c r="AF347" s="27"/>
      <c r="AG347" s="27"/>
    </row>
    <row r="348" spans="1:33" s="82" customFormat="1" ht="12.75" customHeight="1" x14ac:dyDescent="0.25">
      <c r="A348" s="53"/>
      <c r="B348" s="51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3"/>
      <c r="W348" s="53"/>
      <c r="X348" s="53"/>
      <c r="Y348" s="51"/>
      <c r="Z348" s="51"/>
      <c r="AA348" s="27"/>
      <c r="AB348" s="27"/>
      <c r="AC348" s="27"/>
      <c r="AD348" s="27"/>
      <c r="AE348" s="27"/>
      <c r="AF348" s="27"/>
      <c r="AG348" s="27"/>
    </row>
    <row r="349" spans="1:33" s="82" customFormat="1" ht="12.75" customHeight="1" x14ac:dyDescent="0.25">
      <c r="A349" s="53"/>
      <c r="B349" s="51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3"/>
      <c r="W349" s="53"/>
      <c r="X349" s="53"/>
      <c r="Y349" s="51"/>
      <c r="Z349" s="51"/>
      <c r="AA349" s="27"/>
      <c r="AB349" s="27"/>
      <c r="AC349" s="27"/>
      <c r="AD349" s="27"/>
      <c r="AE349" s="27"/>
      <c r="AF349" s="27"/>
      <c r="AG349" s="27"/>
    </row>
    <row r="350" spans="1:33" s="82" customFormat="1" ht="12.75" customHeight="1" x14ac:dyDescent="0.25">
      <c r="A350" s="53"/>
      <c r="B350" s="51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3"/>
      <c r="W350" s="53"/>
      <c r="X350" s="53"/>
      <c r="Y350" s="51"/>
      <c r="Z350" s="51"/>
      <c r="AA350" s="27"/>
      <c r="AB350" s="27"/>
      <c r="AC350" s="27"/>
      <c r="AD350" s="27"/>
      <c r="AE350" s="27"/>
      <c r="AF350" s="27"/>
      <c r="AG350" s="27"/>
    </row>
    <row r="351" spans="1:33" s="82" customFormat="1" ht="12.75" customHeight="1" x14ac:dyDescent="0.25">
      <c r="A351" s="53"/>
      <c r="B351" s="51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3"/>
      <c r="W351" s="53"/>
      <c r="X351" s="53"/>
      <c r="Y351" s="51"/>
      <c r="Z351" s="51"/>
      <c r="AA351" s="27"/>
      <c r="AB351" s="27"/>
      <c r="AC351" s="27"/>
      <c r="AD351" s="27"/>
      <c r="AE351" s="27"/>
      <c r="AF351" s="27"/>
      <c r="AG351" s="27"/>
    </row>
    <row r="352" spans="1:33" s="82" customFormat="1" ht="12.75" customHeight="1" x14ac:dyDescent="0.25">
      <c r="A352" s="53"/>
      <c r="B352" s="51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3"/>
      <c r="W352" s="53"/>
      <c r="X352" s="53"/>
      <c r="Y352" s="51"/>
      <c r="Z352" s="51"/>
      <c r="AA352" s="27"/>
      <c r="AB352" s="27"/>
      <c r="AC352" s="27"/>
      <c r="AD352" s="27"/>
      <c r="AE352" s="27"/>
      <c r="AF352" s="27"/>
      <c r="AG352" s="27"/>
    </row>
    <row r="353" spans="1:33" s="82" customFormat="1" ht="12.75" customHeight="1" x14ac:dyDescent="0.25">
      <c r="A353" s="53"/>
      <c r="B353" s="51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3"/>
      <c r="W353" s="53"/>
      <c r="X353" s="53"/>
      <c r="Y353" s="51"/>
      <c r="Z353" s="51"/>
      <c r="AA353" s="27"/>
      <c r="AB353" s="27"/>
      <c r="AC353" s="27"/>
      <c r="AD353" s="27"/>
      <c r="AE353" s="27"/>
      <c r="AF353" s="27"/>
      <c r="AG353" s="27"/>
    </row>
    <row r="354" spans="1:33" s="82" customFormat="1" ht="12.75" customHeight="1" x14ac:dyDescent="0.25">
      <c r="A354" s="53"/>
      <c r="B354" s="51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3"/>
      <c r="W354" s="53"/>
      <c r="X354" s="53"/>
      <c r="Y354" s="51"/>
      <c r="Z354" s="51"/>
      <c r="AA354" s="27"/>
      <c r="AB354" s="27"/>
      <c r="AC354" s="27"/>
      <c r="AD354" s="27"/>
      <c r="AE354" s="27"/>
      <c r="AF354" s="27"/>
      <c r="AG354" s="27"/>
    </row>
    <row r="355" spans="1:33" s="82" customFormat="1" ht="12.75" customHeight="1" x14ac:dyDescent="0.25">
      <c r="A355" s="53"/>
      <c r="B355" s="51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3"/>
      <c r="W355" s="53"/>
      <c r="X355" s="53"/>
      <c r="Y355" s="51"/>
      <c r="Z355" s="51"/>
      <c r="AA355" s="27"/>
      <c r="AB355" s="27"/>
      <c r="AC355" s="27"/>
      <c r="AD355" s="27"/>
      <c r="AE355" s="27"/>
      <c r="AF355" s="27"/>
      <c r="AG355" s="27"/>
    </row>
    <row r="356" spans="1:33" s="82" customFormat="1" ht="12.75" customHeight="1" x14ac:dyDescent="0.25">
      <c r="A356" s="53"/>
      <c r="B356" s="51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3"/>
      <c r="W356" s="53"/>
      <c r="X356" s="53"/>
      <c r="Y356" s="51"/>
      <c r="Z356" s="51"/>
      <c r="AA356" s="27"/>
      <c r="AB356" s="27"/>
      <c r="AC356" s="27"/>
      <c r="AD356" s="27"/>
      <c r="AE356" s="27"/>
      <c r="AF356" s="27"/>
      <c r="AG356" s="27"/>
    </row>
    <row r="357" spans="1:33" s="82" customFormat="1" ht="12.75" customHeight="1" x14ac:dyDescent="0.25">
      <c r="A357" s="53"/>
      <c r="B357" s="51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3"/>
      <c r="W357" s="53"/>
      <c r="X357" s="53"/>
      <c r="Y357" s="51"/>
      <c r="Z357" s="51"/>
      <c r="AA357" s="27"/>
      <c r="AB357" s="27"/>
      <c r="AC357" s="27"/>
      <c r="AD357" s="27"/>
      <c r="AE357" s="27"/>
      <c r="AF357" s="27"/>
      <c r="AG357" s="27"/>
    </row>
    <row r="358" spans="1:33" s="82" customFormat="1" ht="12.75" customHeight="1" x14ac:dyDescent="0.25">
      <c r="A358" s="53"/>
      <c r="B358" s="51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3"/>
      <c r="W358" s="53"/>
      <c r="X358" s="53"/>
      <c r="Y358" s="51"/>
      <c r="Z358" s="51"/>
      <c r="AA358" s="27"/>
      <c r="AB358" s="27"/>
      <c r="AC358" s="27"/>
      <c r="AD358" s="27"/>
      <c r="AE358" s="27"/>
      <c r="AF358" s="27"/>
      <c r="AG358" s="27"/>
    </row>
    <row r="359" spans="1:33" s="82" customFormat="1" ht="12.75" customHeight="1" x14ac:dyDescent="0.25">
      <c r="A359" s="53"/>
      <c r="B359" s="51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3"/>
      <c r="W359" s="53"/>
      <c r="X359" s="53"/>
      <c r="Y359" s="51"/>
      <c r="Z359" s="51"/>
      <c r="AA359" s="27"/>
      <c r="AB359" s="27"/>
      <c r="AC359" s="27"/>
      <c r="AD359" s="27"/>
      <c r="AE359" s="27"/>
      <c r="AF359" s="27"/>
      <c r="AG359" s="27"/>
    </row>
    <row r="360" spans="1:33" s="82" customFormat="1" ht="12.75" customHeight="1" x14ac:dyDescent="0.25">
      <c r="A360" s="53"/>
      <c r="B360" s="51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3"/>
      <c r="W360" s="53"/>
      <c r="X360" s="53"/>
      <c r="Y360" s="51"/>
      <c r="Z360" s="51"/>
      <c r="AA360" s="27"/>
      <c r="AB360" s="27"/>
      <c r="AC360" s="27"/>
      <c r="AD360" s="27"/>
      <c r="AE360" s="27"/>
      <c r="AF360" s="27"/>
      <c r="AG360" s="27"/>
    </row>
    <row r="361" spans="1:33" s="82" customFormat="1" ht="12.75" customHeight="1" x14ac:dyDescent="0.25">
      <c r="A361" s="53"/>
      <c r="B361" s="51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3"/>
      <c r="W361" s="53"/>
      <c r="X361" s="53"/>
      <c r="Y361" s="51"/>
      <c r="Z361" s="51"/>
      <c r="AA361" s="27"/>
      <c r="AB361" s="27"/>
      <c r="AC361" s="27"/>
      <c r="AD361" s="27"/>
      <c r="AE361" s="27"/>
      <c r="AF361" s="27"/>
      <c r="AG361" s="27"/>
    </row>
    <row r="362" spans="1:33" s="82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3"/>
      <c r="W362" s="53"/>
      <c r="X362" s="53"/>
      <c r="Y362" s="51"/>
      <c r="Z362" s="51"/>
      <c r="AA362" s="27"/>
      <c r="AB362" s="27"/>
      <c r="AC362" s="27"/>
      <c r="AD362" s="27"/>
      <c r="AE362" s="27"/>
      <c r="AF362" s="27"/>
      <c r="AG362" s="27"/>
    </row>
    <row r="363" spans="1:33" s="82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3"/>
      <c r="W363" s="53"/>
      <c r="X363" s="53"/>
      <c r="Y363" s="51"/>
      <c r="Z363" s="51"/>
      <c r="AA363" s="27"/>
      <c r="AB363" s="27"/>
      <c r="AC363" s="27"/>
      <c r="AD363" s="27"/>
      <c r="AE363" s="27"/>
      <c r="AF363" s="27"/>
      <c r="AG363" s="27"/>
    </row>
    <row r="364" spans="1:33" s="82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3"/>
      <c r="W364" s="53"/>
      <c r="X364" s="53"/>
      <c r="Y364" s="51"/>
      <c r="Z364" s="51"/>
      <c r="AA364" s="27"/>
      <c r="AB364" s="27"/>
      <c r="AC364" s="27"/>
      <c r="AD364" s="27"/>
      <c r="AE364" s="27"/>
      <c r="AF364" s="27"/>
      <c r="AG364" s="27"/>
    </row>
    <row r="365" spans="1:33" s="82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3"/>
      <c r="W365" s="53"/>
      <c r="X365" s="53"/>
      <c r="Y365" s="51"/>
      <c r="Z365" s="51"/>
      <c r="AA365" s="27"/>
      <c r="AB365" s="27"/>
      <c r="AC365" s="27"/>
      <c r="AD365" s="27"/>
      <c r="AE365" s="27"/>
      <c r="AF365" s="27"/>
      <c r="AG365" s="27"/>
    </row>
    <row r="366" spans="1:33" s="82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3"/>
      <c r="W366" s="53"/>
      <c r="X366" s="53"/>
      <c r="Y366" s="51"/>
      <c r="Z366" s="51"/>
      <c r="AA366" s="27"/>
      <c r="AB366" s="27"/>
      <c r="AC366" s="27"/>
      <c r="AD366" s="27"/>
      <c r="AE366" s="27"/>
      <c r="AF366" s="27"/>
      <c r="AG366" s="27"/>
    </row>
    <row r="367" spans="1:33" s="82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3"/>
      <c r="W367" s="53"/>
      <c r="X367" s="53"/>
      <c r="Y367" s="51"/>
      <c r="Z367" s="51"/>
      <c r="AA367" s="27"/>
      <c r="AB367" s="27"/>
      <c r="AC367" s="27"/>
      <c r="AD367" s="27"/>
      <c r="AE367" s="27"/>
      <c r="AF367" s="27"/>
      <c r="AG367" s="27"/>
    </row>
    <row r="368" spans="1:33" s="82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3"/>
      <c r="W368" s="53"/>
      <c r="X368" s="53"/>
      <c r="Y368" s="51"/>
      <c r="Z368" s="51"/>
      <c r="AA368" s="27"/>
      <c r="AB368" s="27"/>
      <c r="AC368" s="27"/>
      <c r="AD368" s="27"/>
      <c r="AE368" s="27"/>
      <c r="AF368" s="27"/>
      <c r="AG368" s="27"/>
    </row>
    <row r="369" spans="1:33" s="82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3"/>
      <c r="W369" s="53"/>
      <c r="X369" s="53"/>
      <c r="Y369" s="51"/>
      <c r="Z369" s="51"/>
      <c r="AA369" s="27"/>
      <c r="AB369" s="27"/>
      <c r="AC369" s="27"/>
      <c r="AD369" s="27"/>
      <c r="AE369" s="27"/>
      <c r="AF369" s="27"/>
      <c r="AG369" s="27"/>
    </row>
    <row r="370" spans="1:33" s="82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3"/>
      <c r="W370" s="53"/>
      <c r="X370" s="53"/>
      <c r="Y370" s="51"/>
      <c r="Z370" s="51"/>
      <c r="AA370" s="27"/>
      <c r="AB370" s="27"/>
      <c r="AC370" s="27"/>
      <c r="AD370" s="27"/>
      <c r="AE370" s="27"/>
      <c r="AF370" s="27"/>
      <c r="AG370" s="27"/>
    </row>
    <row r="371" spans="1:33" s="82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3"/>
      <c r="W371" s="53"/>
      <c r="X371" s="53"/>
      <c r="Y371" s="51"/>
      <c r="Z371" s="51"/>
      <c r="AA371" s="27"/>
      <c r="AB371" s="27"/>
      <c r="AC371" s="27"/>
      <c r="AD371" s="27"/>
      <c r="AE371" s="27"/>
      <c r="AF371" s="27"/>
      <c r="AG371" s="27"/>
    </row>
    <row r="372" spans="1:33" s="82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3"/>
      <c r="W372" s="53"/>
      <c r="X372" s="53"/>
      <c r="Y372" s="51"/>
      <c r="Z372" s="51"/>
      <c r="AA372" s="27"/>
      <c r="AB372" s="27"/>
      <c r="AC372" s="27"/>
      <c r="AD372" s="27"/>
      <c r="AE372" s="27"/>
      <c r="AF372" s="27"/>
      <c r="AG372" s="27"/>
    </row>
    <row r="373" spans="1:33" s="82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3"/>
      <c r="W373" s="53"/>
      <c r="X373" s="53"/>
      <c r="Y373" s="51"/>
      <c r="Z373" s="51"/>
      <c r="AA373" s="27"/>
      <c r="AB373" s="27"/>
      <c r="AC373" s="27"/>
      <c r="AD373" s="27"/>
      <c r="AE373" s="27"/>
      <c r="AF373" s="27"/>
      <c r="AG373" s="27"/>
    </row>
    <row r="374" spans="1:33" s="82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3"/>
      <c r="W374" s="53"/>
      <c r="X374" s="53"/>
      <c r="Y374" s="51"/>
      <c r="Z374" s="51"/>
      <c r="AA374" s="27"/>
      <c r="AB374" s="27"/>
      <c r="AC374" s="27"/>
      <c r="AD374" s="27"/>
      <c r="AE374" s="27"/>
      <c r="AF374" s="27"/>
      <c r="AG374" s="27"/>
    </row>
    <row r="375" spans="1:33" s="82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3"/>
      <c r="W375" s="53"/>
      <c r="X375" s="53"/>
      <c r="Y375" s="51"/>
      <c r="Z375" s="51"/>
      <c r="AA375" s="27"/>
      <c r="AB375" s="27"/>
      <c r="AC375" s="27"/>
      <c r="AD375" s="27"/>
      <c r="AE375" s="27"/>
      <c r="AF375" s="27"/>
      <c r="AG375" s="27"/>
    </row>
    <row r="376" spans="1:33" s="82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3"/>
      <c r="W376" s="53"/>
      <c r="X376" s="53"/>
      <c r="Y376" s="51"/>
      <c r="Z376" s="51"/>
      <c r="AA376" s="27"/>
      <c r="AB376" s="27"/>
      <c r="AC376" s="27"/>
      <c r="AD376" s="27"/>
      <c r="AE376" s="27"/>
      <c r="AF376" s="27"/>
      <c r="AG376" s="27"/>
    </row>
    <row r="377" spans="1:33" s="82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3"/>
      <c r="W377" s="53"/>
      <c r="X377" s="53"/>
      <c r="Y377" s="51"/>
      <c r="Z377" s="51"/>
      <c r="AA377" s="27"/>
      <c r="AB377" s="27"/>
      <c r="AC377" s="27"/>
      <c r="AD377" s="27"/>
      <c r="AE377" s="27"/>
      <c r="AF377" s="27"/>
      <c r="AG377" s="27"/>
    </row>
    <row r="378" spans="1:33" s="82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3"/>
      <c r="W378" s="53"/>
      <c r="X378" s="53"/>
      <c r="Y378" s="51"/>
      <c r="Z378" s="51"/>
      <c r="AA378" s="27"/>
      <c r="AB378" s="27"/>
      <c r="AC378" s="27"/>
      <c r="AD378" s="27"/>
      <c r="AE378" s="27"/>
      <c r="AF378" s="27"/>
      <c r="AG378" s="27"/>
    </row>
    <row r="379" spans="1:33" s="82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3"/>
      <c r="W379" s="53"/>
      <c r="X379" s="53"/>
      <c r="Y379" s="51"/>
      <c r="Z379" s="51"/>
      <c r="AA379" s="27"/>
      <c r="AB379" s="27"/>
      <c r="AC379" s="27"/>
      <c r="AD379" s="27"/>
      <c r="AE379" s="27"/>
      <c r="AF379" s="27"/>
      <c r="AG379" s="27"/>
    </row>
    <row r="380" spans="1:33" s="82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3"/>
      <c r="W380" s="53"/>
      <c r="X380" s="53"/>
      <c r="Y380" s="51"/>
      <c r="Z380" s="51"/>
      <c r="AA380" s="27"/>
      <c r="AB380" s="27"/>
      <c r="AC380" s="27"/>
      <c r="AD380" s="27"/>
      <c r="AE380" s="27"/>
      <c r="AF380" s="27"/>
      <c r="AG380" s="27"/>
    </row>
    <row r="381" spans="1:33" s="82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3"/>
      <c r="W381" s="53"/>
      <c r="X381" s="53"/>
      <c r="Y381" s="51"/>
      <c r="Z381" s="51"/>
      <c r="AA381" s="27"/>
      <c r="AB381" s="27"/>
      <c r="AC381" s="27"/>
      <c r="AD381" s="27"/>
      <c r="AE381" s="27"/>
      <c r="AF381" s="27"/>
      <c r="AG381" s="27"/>
    </row>
    <row r="382" spans="1:33" s="82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3"/>
      <c r="W382" s="53"/>
      <c r="X382" s="53"/>
      <c r="Y382" s="51"/>
      <c r="Z382" s="51"/>
      <c r="AA382" s="27"/>
      <c r="AB382" s="27"/>
      <c r="AC382" s="27"/>
      <c r="AD382" s="27"/>
      <c r="AE382" s="27"/>
      <c r="AF382" s="27"/>
      <c r="AG382" s="27"/>
    </row>
    <row r="383" spans="1:33" s="82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3"/>
      <c r="W383" s="53"/>
      <c r="X383" s="53"/>
      <c r="Y383" s="51"/>
      <c r="Z383" s="51"/>
      <c r="AA383" s="27"/>
      <c r="AB383" s="27"/>
      <c r="AC383" s="27"/>
      <c r="AD383" s="27"/>
      <c r="AE383" s="27"/>
      <c r="AF383" s="27"/>
      <c r="AG383" s="27"/>
    </row>
    <row r="384" spans="1:33" s="82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3"/>
      <c r="W384" s="53"/>
      <c r="X384" s="53"/>
      <c r="Y384" s="51"/>
      <c r="Z384" s="51"/>
      <c r="AA384" s="27"/>
      <c r="AB384" s="27"/>
      <c r="AC384" s="27"/>
      <c r="AD384" s="27"/>
      <c r="AE384" s="27"/>
      <c r="AF384" s="27"/>
      <c r="AG384" s="27"/>
    </row>
    <row r="385" spans="1:33" s="82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3"/>
      <c r="W385" s="53"/>
      <c r="X385" s="53"/>
      <c r="Y385" s="51"/>
      <c r="Z385" s="51"/>
      <c r="AA385" s="27"/>
      <c r="AB385" s="27"/>
      <c r="AC385" s="27"/>
      <c r="AD385" s="27"/>
      <c r="AE385" s="27"/>
      <c r="AF385" s="27"/>
      <c r="AG385" s="27"/>
    </row>
    <row r="386" spans="1:33" s="82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3"/>
      <c r="W386" s="53"/>
      <c r="X386" s="53"/>
      <c r="Y386" s="51"/>
      <c r="Z386" s="51"/>
      <c r="AA386" s="27"/>
      <c r="AB386" s="27"/>
      <c r="AC386" s="27"/>
      <c r="AD386" s="27"/>
      <c r="AE386" s="27"/>
      <c r="AF386" s="27"/>
      <c r="AG386" s="27"/>
    </row>
    <row r="387" spans="1:33" s="82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3"/>
      <c r="W387" s="53"/>
      <c r="X387" s="53"/>
      <c r="Y387" s="51"/>
      <c r="Z387" s="51"/>
      <c r="AA387" s="27"/>
      <c r="AB387" s="27"/>
      <c r="AC387" s="27"/>
      <c r="AD387" s="27"/>
      <c r="AE387" s="27"/>
      <c r="AF387" s="27"/>
      <c r="AG387" s="27"/>
    </row>
    <row r="388" spans="1:33" s="82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3"/>
      <c r="W388" s="53"/>
      <c r="X388" s="53"/>
      <c r="Y388" s="51"/>
      <c r="Z388" s="51"/>
      <c r="AA388" s="27"/>
      <c r="AB388" s="27"/>
      <c r="AC388" s="27"/>
      <c r="AD388" s="27"/>
      <c r="AE388" s="27"/>
      <c r="AF388" s="27"/>
      <c r="AG388" s="27"/>
    </row>
    <row r="389" spans="1:33" s="82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3"/>
      <c r="W389" s="53"/>
      <c r="X389" s="53"/>
      <c r="Y389" s="51"/>
      <c r="Z389" s="51"/>
      <c r="AA389" s="27"/>
      <c r="AB389" s="27"/>
      <c r="AC389" s="27"/>
      <c r="AD389" s="27"/>
      <c r="AE389" s="27"/>
      <c r="AF389" s="27"/>
      <c r="AG389" s="27"/>
    </row>
    <row r="390" spans="1:33" s="82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3"/>
      <c r="W390" s="53"/>
      <c r="X390" s="53"/>
      <c r="Y390" s="51"/>
      <c r="Z390" s="51"/>
      <c r="AA390" s="27"/>
      <c r="AB390" s="27"/>
      <c r="AC390" s="27"/>
      <c r="AD390" s="27"/>
      <c r="AE390" s="27"/>
      <c r="AF390" s="27"/>
      <c r="AG390" s="27"/>
    </row>
    <row r="391" spans="1:33" s="82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3"/>
      <c r="W391" s="53"/>
      <c r="X391" s="53"/>
      <c r="Y391" s="51"/>
      <c r="Z391" s="51"/>
      <c r="AA391" s="27"/>
      <c r="AB391" s="27"/>
      <c r="AC391" s="27"/>
      <c r="AD391" s="27"/>
      <c r="AE391" s="27"/>
      <c r="AF391" s="27"/>
      <c r="AG391" s="27"/>
    </row>
    <row r="392" spans="1:33" s="82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3"/>
      <c r="W392" s="53"/>
      <c r="X392" s="53"/>
      <c r="Y392" s="51"/>
      <c r="Z392" s="51"/>
      <c r="AA392" s="27"/>
      <c r="AB392" s="27"/>
      <c r="AC392" s="27"/>
      <c r="AD392" s="27"/>
      <c r="AE392" s="27"/>
      <c r="AF392" s="27"/>
      <c r="AG392" s="27"/>
    </row>
    <row r="393" spans="1:33" s="82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3"/>
      <c r="W393" s="53"/>
      <c r="X393" s="53"/>
      <c r="Y393" s="51"/>
      <c r="Z393" s="51"/>
      <c r="AA393" s="27"/>
      <c r="AB393" s="27"/>
      <c r="AC393" s="27"/>
      <c r="AD393" s="27"/>
      <c r="AE393" s="27"/>
      <c r="AF393" s="27"/>
      <c r="AG393" s="27"/>
    </row>
    <row r="394" spans="1:33" s="82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3"/>
      <c r="W394" s="53"/>
      <c r="X394" s="53"/>
      <c r="Y394" s="51"/>
      <c r="Z394" s="51"/>
      <c r="AA394" s="27"/>
      <c r="AB394" s="27"/>
      <c r="AC394" s="27"/>
      <c r="AD394" s="27"/>
      <c r="AE394" s="27"/>
      <c r="AF394" s="27"/>
      <c r="AG394" s="27"/>
    </row>
    <row r="395" spans="1:33" s="82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3"/>
      <c r="W395" s="53"/>
      <c r="X395" s="53"/>
      <c r="Y395" s="51"/>
      <c r="Z395" s="51"/>
      <c r="AA395" s="27"/>
      <c r="AB395" s="27"/>
      <c r="AC395" s="27"/>
      <c r="AD395" s="27"/>
      <c r="AE395" s="27"/>
      <c r="AF395" s="27"/>
      <c r="AG395" s="27"/>
    </row>
    <row r="396" spans="1:33" s="82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3"/>
      <c r="W396" s="53"/>
      <c r="X396" s="53"/>
      <c r="Y396" s="51"/>
      <c r="Z396" s="51"/>
      <c r="AA396" s="27"/>
      <c r="AB396" s="27"/>
      <c r="AC396" s="27"/>
      <c r="AD396" s="27"/>
      <c r="AE396" s="27"/>
      <c r="AF396" s="27"/>
      <c r="AG396" s="27"/>
    </row>
    <row r="397" spans="1:33" s="82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3"/>
      <c r="W397" s="53"/>
      <c r="X397" s="53"/>
      <c r="Y397" s="51"/>
      <c r="Z397" s="51"/>
      <c r="AA397" s="27"/>
      <c r="AB397" s="27"/>
      <c r="AC397" s="27"/>
      <c r="AD397" s="27"/>
      <c r="AE397" s="27"/>
      <c r="AF397" s="27"/>
      <c r="AG397" s="27"/>
    </row>
    <row r="398" spans="1:33" s="82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3"/>
      <c r="W398" s="53"/>
      <c r="X398" s="53"/>
      <c r="Y398" s="51"/>
      <c r="Z398" s="51"/>
      <c r="AA398" s="27"/>
      <c r="AB398" s="27"/>
      <c r="AC398" s="27"/>
      <c r="AD398" s="27"/>
      <c r="AE398" s="27"/>
      <c r="AF398" s="27"/>
      <c r="AG398" s="27"/>
    </row>
    <row r="399" spans="1:33" s="82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3"/>
      <c r="W399" s="53"/>
      <c r="X399" s="53"/>
      <c r="Y399" s="51"/>
      <c r="Z399" s="51"/>
      <c r="AA399" s="27"/>
      <c r="AB399" s="27"/>
      <c r="AC399" s="27"/>
      <c r="AD399" s="27"/>
      <c r="AE399" s="27"/>
      <c r="AF399" s="27"/>
      <c r="AG399" s="27"/>
    </row>
    <row r="400" spans="1:33" s="82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3"/>
      <c r="W400" s="53"/>
      <c r="X400" s="53"/>
      <c r="Y400" s="51"/>
      <c r="Z400" s="51"/>
      <c r="AA400" s="27"/>
      <c r="AB400" s="27"/>
      <c r="AC400" s="27"/>
      <c r="AD400" s="27"/>
      <c r="AE400" s="27"/>
      <c r="AF400" s="27"/>
      <c r="AG400" s="27"/>
    </row>
    <row r="401" spans="1:33" s="82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3"/>
      <c r="W401" s="53"/>
      <c r="X401" s="53"/>
      <c r="Y401" s="51"/>
      <c r="Z401" s="51"/>
      <c r="AA401" s="27"/>
      <c r="AB401" s="27"/>
      <c r="AC401" s="27"/>
      <c r="AD401" s="27"/>
      <c r="AE401" s="27"/>
      <c r="AF401" s="27"/>
      <c r="AG401" s="27"/>
    </row>
    <row r="402" spans="1:33" s="82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3"/>
      <c r="W402" s="53"/>
      <c r="X402" s="53"/>
      <c r="Y402" s="51"/>
      <c r="Z402" s="51"/>
      <c r="AA402" s="27"/>
      <c r="AB402" s="27"/>
      <c r="AC402" s="27"/>
      <c r="AD402" s="27"/>
      <c r="AE402" s="27"/>
      <c r="AF402" s="27"/>
      <c r="AG402" s="27"/>
    </row>
    <row r="403" spans="1:33" s="82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3"/>
      <c r="W403" s="53"/>
      <c r="X403" s="53"/>
      <c r="Y403" s="51"/>
      <c r="Z403" s="51"/>
      <c r="AA403" s="27"/>
      <c r="AB403" s="27"/>
      <c r="AC403" s="27"/>
      <c r="AD403" s="27"/>
      <c r="AE403" s="27"/>
      <c r="AF403" s="27"/>
      <c r="AG403" s="27"/>
    </row>
    <row r="404" spans="1:33" s="82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3"/>
      <c r="W404" s="53"/>
      <c r="X404" s="53"/>
      <c r="Y404" s="51"/>
      <c r="Z404" s="51"/>
      <c r="AA404" s="27"/>
      <c r="AB404" s="27"/>
      <c r="AC404" s="27"/>
      <c r="AD404" s="27"/>
      <c r="AE404" s="27"/>
      <c r="AF404" s="27"/>
      <c r="AG404" s="27"/>
    </row>
    <row r="405" spans="1:33" s="82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3"/>
      <c r="W405" s="53"/>
      <c r="X405" s="53"/>
      <c r="Y405" s="51"/>
      <c r="Z405" s="51"/>
      <c r="AA405" s="27"/>
      <c r="AB405" s="27"/>
      <c r="AC405" s="27"/>
      <c r="AD405" s="27"/>
      <c r="AE405" s="27"/>
      <c r="AF405" s="27"/>
      <c r="AG405" s="27"/>
    </row>
    <row r="406" spans="1:33" s="82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3"/>
      <c r="W406" s="53"/>
      <c r="X406" s="53"/>
      <c r="Y406" s="51"/>
      <c r="Z406" s="51"/>
      <c r="AA406" s="27"/>
      <c r="AB406" s="27"/>
      <c r="AC406" s="27"/>
      <c r="AD406" s="27"/>
      <c r="AE406" s="27"/>
      <c r="AF406" s="27"/>
      <c r="AG406" s="27"/>
    </row>
    <row r="407" spans="1:33" s="82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3"/>
      <c r="W407" s="53"/>
      <c r="X407" s="53"/>
      <c r="Y407" s="51"/>
      <c r="Z407" s="51"/>
      <c r="AA407" s="27"/>
      <c r="AB407" s="27"/>
      <c r="AC407" s="27"/>
      <c r="AD407" s="27"/>
      <c r="AE407" s="27"/>
      <c r="AF407" s="27"/>
      <c r="AG407" s="27"/>
    </row>
    <row r="408" spans="1:33" s="82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3"/>
      <c r="W408" s="53"/>
      <c r="X408" s="53"/>
      <c r="Y408" s="51"/>
      <c r="Z408" s="51"/>
      <c r="AA408" s="27"/>
      <c r="AB408" s="27"/>
      <c r="AC408" s="27"/>
      <c r="AD408" s="27"/>
      <c r="AE408" s="27"/>
      <c r="AF408" s="27"/>
      <c r="AG408" s="27"/>
    </row>
    <row r="409" spans="1:33" s="82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3"/>
      <c r="W409" s="53"/>
      <c r="X409" s="53"/>
      <c r="Y409" s="51"/>
      <c r="Z409" s="51"/>
      <c r="AA409" s="27"/>
      <c r="AB409" s="27"/>
      <c r="AC409" s="27"/>
      <c r="AD409" s="27"/>
      <c r="AE409" s="27"/>
      <c r="AF409" s="27"/>
      <c r="AG409" s="27"/>
    </row>
    <row r="410" spans="1:33" s="82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3"/>
      <c r="W410" s="53"/>
      <c r="X410" s="53"/>
      <c r="Y410" s="51"/>
      <c r="Z410" s="51"/>
      <c r="AA410" s="27"/>
      <c r="AB410" s="27"/>
      <c r="AC410" s="27"/>
      <c r="AD410" s="27"/>
      <c r="AE410" s="27"/>
      <c r="AF410" s="27"/>
      <c r="AG410" s="27"/>
    </row>
    <row r="411" spans="1:33" s="82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3"/>
      <c r="W411" s="53"/>
      <c r="X411" s="53"/>
      <c r="Y411" s="51"/>
      <c r="Z411" s="51"/>
      <c r="AA411" s="27"/>
      <c r="AB411" s="27"/>
      <c r="AC411" s="27"/>
      <c r="AD411" s="27"/>
      <c r="AE411" s="27"/>
      <c r="AF411" s="27"/>
      <c r="AG411" s="27"/>
    </row>
    <row r="412" spans="1:33" s="82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3"/>
      <c r="W412" s="53"/>
      <c r="X412" s="53"/>
      <c r="Y412" s="51"/>
      <c r="Z412" s="51"/>
      <c r="AA412" s="27"/>
      <c r="AB412" s="27"/>
      <c r="AC412" s="27"/>
      <c r="AD412" s="27"/>
      <c r="AE412" s="27"/>
      <c r="AF412" s="27"/>
      <c r="AG412" s="27"/>
    </row>
    <row r="413" spans="1:33" s="82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3"/>
      <c r="W413" s="53"/>
      <c r="X413" s="53"/>
      <c r="Y413" s="51"/>
      <c r="Z413" s="51"/>
      <c r="AA413" s="27"/>
      <c r="AB413" s="27"/>
      <c r="AC413" s="27"/>
      <c r="AD413" s="27"/>
      <c r="AE413" s="27"/>
      <c r="AF413" s="27"/>
      <c r="AG413" s="27"/>
    </row>
    <row r="414" spans="1:33" s="82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3"/>
      <c r="W414" s="53"/>
      <c r="X414" s="53"/>
      <c r="Y414" s="51"/>
      <c r="Z414" s="51"/>
      <c r="AA414" s="27"/>
      <c r="AB414" s="27"/>
      <c r="AC414" s="27"/>
      <c r="AD414" s="27"/>
      <c r="AE414" s="27"/>
      <c r="AF414" s="27"/>
      <c r="AG414" s="27"/>
    </row>
    <row r="415" spans="1:33" s="82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3"/>
      <c r="W415" s="53"/>
      <c r="X415" s="53"/>
      <c r="Y415" s="51"/>
      <c r="Z415" s="51"/>
      <c r="AA415" s="27"/>
      <c r="AB415" s="27"/>
      <c r="AC415" s="27"/>
      <c r="AD415" s="27"/>
      <c r="AE415" s="27"/>
      <c r="AF415" s="27"/>
      <c r="AG415" s="27"/>
    </row>
    <row r="416" spans="1:33" s="82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3"/>
      <c r="W416" s="53"/>
      <c r="X416" s="53"/>
      <c r="Y416" s="51"/>
      <c r="Z416" s="51"/>
      <c r="AA416" s="27"/>
      <c r="AB416" s="27"/>
      <c r="AC416" s="27"/>
      <c r="AD416" s="27"/>
      <c r="AE416" s="27"/>
      <c r="AF416" s="27"/>
      <c r="AG416" s="27"/>
    </row>
    <row r="417" spans="1:33" s="82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3"/>
      <c r="W417" s="53"/>
      <c r="X417" s="53"/>
      <c r="Y417" s="51"/>
      <c r="Z417" s="51"/>
      <c r="AA417" s="27"/>
      <c r="AB417" s="27"/>
      <c r="AC417" s="27"/>
      <c r="AD417" s="27"/>
      <c r="AE417" s="27"/>
      <c r="AF417" s="27"/>
      <c r="AG417" s="27"/>
    </row>
    <row r="418" spans="1:33" s="82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3"/>
      <c r="W418" s="53"/>
      <c r="X418" s="53"/>
      <c r="Y418" s="51"/>
      <c r="Z418" s="51"/>
      <c r="AA418" s="27"/>
      <c r="AB418" s="27"/>
      <c r="AC418" s="27"/>
      <c r="AD418" s="27"/>
      <c r="AE418" s="27"/>
      <c r="AF418" s="27"/>
      <c r="AG418" s="27"/>
    </row>
    <row r="419" spans="1:33" s="82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3"/>
      <c r="W419" s="53"/>
      <c r="X419" s="53"/>
      <c r="Y419" s="51"/>
      <c r="Z419" s="51"/>
      <c r="AA419" s="27"/>
      <c r="AB419" s="27"/>
      <c r="AC419" s="27"/>
      <c r="AD419" s="27"/>
      <c r="AE419" s="27"/>
      <c r="AF419" s="27"/>
      <c r="AG419" s="27"/>
    </row>
    <row r="420" spans="1:33" s="82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3"/>
      <c r="W420" s="53"/>
      <c r="X420" s="53"/>
      <c r="Y420" s="51"/>
      <c r="Z420" s="51"/>
      <c r="AA420" s="27"/>
      <c r="AB420" s="27"/>
      <c r="AC420" s="27"/>
      <c r="AD420" s="27"/>
      <c r="AE420" s="27"/>
      <c r="AF420" s="27"/>
      <c r="AG420" s="27"/>
    </row>
    <row r="421" spans="1:33" s="82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3"/>
      <c r="W421" s="53"/>
      <c r="X421" s="53"/>
      <c r="Y421" s="51"/>
      <c r="Z421" s="51"/>
      <c r="AA421" s="27"/>
      <c r="AB421" s="27"/>
      <c r="AC421" s="27"/>
      <c r="AD421" s="27"/>
      <c r="AE421" s="27"/>
      <c r="AF421" s="27"/>
      <c r="AG421" s="27"/>
    </row>
    <row r="422" spans="1:33" s="82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3"/>
      <c r="W422" s="53"/>
      <c r="X422" s="53"/>
      <c r="Y422" s="51"/>
      <c r="Z422" s="51"/>
      <c r="AA422" s="27"/>
      <c r="AB422" s="27"/>
      <c r="AC422" s="27"/>
      <c r="AD422" s="27"/>
      <c r="AE422" s="27"/>
      <c r="AF422" s="27"/>
      <c r="AG422" s="27"/>
    </row>
    <row r="423" spans="1:33" s="82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3"/>
      <c r="W423" s="53"/>
      <c r="X423" s="53"/>
      <c r="Y423" s="51"/>
      <c r="Z423" s="51"/>
      <c r="AA423" s="27"/>
      <c r="AB423" s="27"/>
      <c r="AC423" s="27"/>
      <c r="AD423" s="27"/>
      <c r="AE423" s="27"/>
      <c r="AF423" s="27"/>
      <c r="AG423" s="27"/>
    </row>
    <row r="424" spans="1:33" s="82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3"/>
      <c r="W424" s="53"/>
      <c r="X424" s="53"/>
      <c r="Y424" s="51"/>
      <c r="Z424" s="51"/>
      <c r="AA424" s="27"/>
      <c r="AB424" s="27"/>
      <c r="AC424" s="27"/>
      <c r="AD424" s="27"/>
      <c r="AE424" s="27"/>
      <c r="AF424" s="27"/>
      <c r="AG424" s="27"/>
    </row>
    <row r="425" spans="1:33" s="82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3"/>
      <c r="W425" s="53"/>
      <c r="X425" s="53"/>
      <c r="Y425" s="51"/>
      <c r="Z425" s="51"/>
      <c r="AA425" s="27"/>
      <c r="AB425" s="27"/>
      <c r="AC425" s="27"/>
      <c r="AD425" s="27"/>
      <c r="AE425" s="27"/>
      <c r="AF425" s="27"/>
      <c r="AG425" s="27"/>
    </row>
    <row r="426" spans="1:33" s="82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3"/>
      <c r="W426" s="53"/>
      <c r="X426" s="53"/>
      <c r="Y426" s="51"/>
      <c r="Z426" s="51"/>
      <c r="AA426" s="27"/>
      <c r="AB426" s="27"/>
      <c r="AC426" s="27"/>
      <c r="AD426" s="27"/>
      <c r="AE426" s="27"/>
      <c r="AF426" s="27"/>
      <c r="AG426" s="27"/>
    </row>
    <row r="427" spans="1:33" s="82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3"/>
      <c r="W427" s="53"/>
      <c r="X427" s="53"/>
      <c r="Y427" s="51"/>
      <c r="Z427" s="51"/>
      <c r="AA427" s="27"/>
      <c r="AB427" s="27"/>
      <c r="AC427" s="27"/>
      <c r="AD427" s="27"/>
      <c r="AE427" s="27"/>
      <c r="AF427" s="27"/>
      <c r="AG427" s="27"/>
    </row>
    <row r="428" spans="1:33" s="82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3"/>
      <c r="W428" s="53"/>
      <c r="X428" s="53"/>
      <c r="Y428" s="51"/>
      <c r="Z428" s="51"/>
      <c r="AA428" s="27"/>
      <c r="AB428" s="27"/>
      <c r="AC428" s="27"/>
      <c r="AD428" s="27"/>
      <c r="AE428" s="27"/>
      <c r="AF428" s="27"/>
      <c r="AG428" s="27"/>
    </row>
    <row r="429" spans="1:33" s="82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3"/>
      <c r="W429" s="53"/>
      <c r="X429" s="53"/>
      <c r="Y429" s="51"/>
      <c r="Z429" s="51"/>
      <c r="AA429" s="27"/>
      <c r="AB429" s="27"/>
      <c r="AC429" s="27"/>
      <c r="AD429" s="27"/>
      <c r="AE429" s="27"/>
      <c r="AF429" s="27"/>
      <c r="AG429" s="27"/>
    </row>
    <row r="430" spans="1:33" s="82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3"/>
      <c r="W430" s="53"/>
      <c r="X430" s="53"/>
      <c r="Y430" s="51"/>
      <c r="Z430" s="51"/>
      <c r="AA430" s="27"/>
      <c r="AB430" s="27"/>
      <c r="AC430" s="27"/>
      <c r="AD430" s="27"/>
      <c r="AE430" s="27"/>
      <c r="AF430" s="27"/>
      <c r="AG430" s="27"/>
    </row>
    <row r="431" spans="1:33" s="82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3"/>
      <c r="W431" s="53"/>
      <c r="X431" s="53"/>
      <c r="Y431" s="51"/>
      <c r="Z431" s="51"/>
      <c r="AA431" s="27"/>
      <c r="AB431" s="27"/>
      <c r="AC431" s="27"/>
      <c r="AD431" s="27"/>
      <c r="AE431" s="27"/>
      <c r="AF431" s="27"/>
      <c r="AG431" s="27"/>
    </row>
    <row r="432" spans="1:33" s="82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3"/>
      <c r="W432" s="53"/>
      <c r="X432" s="53"/>
      <c r="Y432" s="51"/>
      <c r="Z432" s="51"/>
      <c r="AA432" s="27"/>
      <c r="AB432" s="27"/>
      <c r="AC432" s="27"/>
      <c r="AD432" s="27"/>
      <c r="AE432" s="27"/>
      <c r="AF432" s="27"/>
      <c r="AG432" s="27"/>
    </row>
    <row r="433" spans="1:33" s="82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3"/>
      <c r="W433" s="53"/>
      <c r="X433" s="53"/>
      <c r="Y433" s="51"/>
      <c r="Z433" s="51"/>
      <c r="AA433" s="27"/>
      <c r="AB433" s="27"/>
      <c r="AC433" s="27"/>
      <c r="AD433" s="27"/>
      <c r="AE433" s="27"/>
      <c r="AF433" s="27"/>
      <c r="AG433" s="27"/>
    </row>
    <row r="434" spans="1:33" s="82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3"/>
      <c r="W434" s="53"/>
      <c r="X434" s="53"/>
      <c r="Y434" s="51"/>
      <c r="Z434" s="51"/>
      <c r="AA434" s="27"/>
      <c r="AB434" s="27"/>
      <c r="AC434" s="27"/>
      <c r="AD434" s="27"/>
      <c r="AE434" s="27"/>
      <c r="AF434" s="27"/>
      <c r="AG434" s="27"/>
    </row>
    <row r="435" spans="1:33" s="82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3"/>
      <c r="W435" s="53"/>
      <c r="X435" s="53"/>
      <c r="Y435" s="51"/>
      <c r="Z435" s="51"/>
      <c r="AA435" s="27"/>
      <c r="AB435" s="27"/>
      <c r="AC435" s="27"/>
      <c r="AD435" s="27"/>
      <c r="AE435" s="27"/>
      <c r="AF435" s="27"/>
      <c r="AG435" s="27"/>
    </row>
    <row r="436" spans="1:33" s="82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3"/>
      <c r="W436" s="53"/>
      <c r="X436" s="53"/>
      <c r="Y436" s="51"/>
      <c r="Z436" s="51"/>
      <c r="AA436" s="27"/>
      <c r="AB436" s="27"/>
      <c r="AC436" s="27"/>
      <c r="AD436" s="27"/>
      <c r="AE436" s="27"/>
      <c r="AF436" s="27"/>
      <c r="AG436" s="27"/>
    </row>
    <row r="437" spans="1:33" s="82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3"/>
      <c r="W437" s="53"/>
      <c r="X437" s="53"/>
      <c r="Y437" s="51"/>
      <c r="Z437" s="51"/>
      <c r="AA437" s="27"/>
      <c r="AB437" s="27"/>
      <c r="AC437" s="27"/>
      <c r="AD437" s="27"/>
      <c r="AE437" s="27"/>
      <c r="AF437" s="27"/>
      <c r="AG437" s="27"/>
    </row>
    <row r="438" spans="1:33" s="82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3"/>
      <c r="W438" s="53"/>
      <c r="X438" s="53"/>
      <c r="Y438" s="51"/>
      <c r="Z438" s="51"/>
      <c r="AA438" s="27"/>
      <c r="AB438" s="27"/>
      <c r="AC438" s="27"/>
      <c r="AD438" s="27"/>
      <c r="AE438" s="27"/>
      <c r="AF438" s="27"/>
      <c r="AG438" s="27"/>
    </row>
    <row r="439" spans="1:33" s="82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3"/>
      <c r="W439" s="53"/>
      <c r="X439" s="53"/>
      <c r="Y439" s="51"/>
      <c r="Z439" s="51"/>
      <c r="AA439" s="27"/>
      <c r="AB439" s="27"/>
      <c r="AC439" s="27"/>
      <c r="AD439" s="27"/>
      <c r="AE439" s="27"/>
      <c r="AF439" s="27"/>
      <c r="AG439" s="27"/>
    </row>
    <row r="440" spans="1:33" s="82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3"/>
      <c r="W440" s="53"/>
      <c r="X440" s="53"/>
      <c r="Y440" s="51"/>
      <c r="Z440" s="51"/>
      <c r="AA440" s="27"/>
      <c r="AB440" s="27"/>
      <c r="AC440" s="27"/>
      <c r="AD440" s="27"/>
      <c r="AE440" s="27"/>
      <c r="AF440" s="27"/>
      <c r="AG440" s="27"/>
    </row>
    <row r="441" spans="1:33" s="82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3"/>
      <c r="W441" s="53"/>
      <c r="X441" s="53"/>
      <c r="Y441" s="51"/>
      <c r="Z441" s="51"/>
      <c r="AA441" s="27"/>
      <c r="AB441" s="27"/>
      <c r="AC441" s="27"/>
      <c r="AD441" s="27"/>
      <c r="AE441" s="27"/>
      <c r="AF441" s="27"/>
      <c r="AG441" s="27"/>
    </row>
    <row r="442" spans="1:33" s="82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3"/>
      <c r="W442" s="53"/>
      <c r="X442" s="53"/>
      <c r="Y442" s="51"/>
      <c r="Z442" s="51"/>
      <c r="AA442" s="27"/>
      <c r="AB442" s="27"/>
      <c r="AC442" s="27"/>
      <c r="AD442" s="27"/>
      <c r="AE442" s="27"/>
      <c r="AF442" s="27"/>
      <c r="AG442" s="27"/>
    </row>
    <row r="443" spans="1:33" s="82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3"/>
      <c r="W443" s="53"/>
      <c r="X443" s="53"/>
      <c r="Y443" s="51"/>
      <c r="Z443" s="51"/>
      <c r="AA443" s="27"/>
      <c r="AB443" s="27"/>
      <c r="AC443" s="27"/>
      <c r="AD443" s="27"/>
      <c r="AE443" s="27"/>
      <c r="AF443" s="27"/>
      <c r="AG443" s="27"/>
    </row>
    <row r="444" spans="1:33" s="82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3"/>
      <c r="W444" s="53"/>
      <c r="X444" s="53"/>
      <c r="Y444" s="51"/>
      <c r="Z444" s="51"/>
      <c r="AA444" s="27"/>
      <c r="AB444" s="27"/>
      <c r="AC444" s="27"/>
      <c r="AD444" s="27"/>
      <c r="AE444" s="27"/>
      <c r="AF444" s="27"/>
      <c r="AG444" s="27"/>
    </row>
    <row r="445" spans="1:33" s="82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3"/>
      <c r="W445" s="53"/>
      <c r="X445" s="53"/>
      <c r="Y445" s="51"/>
      <c r="Z445" s="51"/>
      <c r="AA445" s="27"/>
      <c r="AB445" s="27"/>
      <c r="AC445" s="27"/>
      <c r="AD445" s="27"/>
      <c r="AE445" s="27"/>
      <c r="AF445" s="27"/>
      <c r="AG445" s="27"/>
    </row>
    <row r="446" spans="1:33" s="82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3"/>
      <c r="W446" s="53"/>
      <c r="X446" s="53"/>
      <c r="Y446" s="51"/>
      <c r="Z446" s="51"/>
      <c r="AA446" s="27"/>
      <c r="AB446" s="27"/>
      <c r="AC446" s="27"/>
      <c r="AD446" s="27"/>
      <c r="AE446" s="27"/>
      <c r="AF446" s="27"/>
      <c r="AG446" s="27"/>
    </row>
    <row r="447" spans="1:33" s="82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3"/>
      <c r="W447" s="53"/>
      <c r="X447" s="53"/>
      <c r="Y447" s="51"/>
      <c r="Z447" s="51"/>
      <c r="AA447" s="27"/>
      <c r="AB447" s="27"/>
      <c r="AC447" s="27"/>
      <c r="AD447" s="27"/>
      <c r="AE447" s="27"/>
      <c r="AF447" s="27"/>
      <c r="AG447" s="27"/>
    </row>
    <row r="448" spans="1:33" s="82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3"/>
      <c r="W448" s="53"/>
      <c r="X448" s="53"/>
      <c r="Y448" s="51"/>
      <c r="Z448" s="51"/>
      <c r="AA448" s="27"/>
      <c r="AB448" s="27"/>
      <c r="AC448" s="27"/>
      <c r="AD448" s="27"/>
      <c r="AE448" s="27"/>
      <c r="AF448" s="27"/>
      <c r="AG448" s="27"/>
    </row>
    <row r="449" spans="1:33" s="82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3"/>
      <c r="W449" s="53"/>
      <c r="X449" s="53"/>
      <c r="Y449" s="51"/>
      <c r="Z449" s="51"/>
      <c r="AA449" s="27"/>
      <c r="AB449" s="27"/>
      <c r="AC449" s="27"/>
      <c r="AD449" s="27"/>
      <c r="AE449" s="27"/>
      <c r="AF449" s="27"/>
      <c r="AG449" s="27"/>
    </row>
    <row r="450" spans="1:33" s="82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3"/>
      <c r="W450" s="53"/>
      <c r="X450" s="53"/>
      <c r="Y450" s="51"/>
      <c r="Z450" s="51"/>
      <c r="AA450" s="27"/>
      <c r="AB450" s="27"/>
      <c r="AC450" s="27"/>
      <c r="AD450" s="27"/>
      <c r="AE450" s="27"/>
      <c r="AF450" s="27"/>
      <c r="AG450" s="27"/>
    </row>
    <row r="451" spans="1:33" s="82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3"/>
      <c r="W451" s="53"/>
      <c r="X451" s="53"/>
      <c r="Y451" s="51"/>
      <c r="Z451" s="51"/>
      <c r="AA451" s="27"/>
      <c r="AB451" s="27"/>
      <c r="AC451" s="27"/>
      <c r="AD451" s="27"/>
      <c r="AE451" s="27"/>
      <c r="AF451" s="27"/>
      <c r="AG451" s="27"/>
    </row>
    <row r="452" spans="1:33" s="82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3"/>
      <c r="W452" s="53"/>
      <c r="X452" s="53"/>
      <c r="Y452" s="51"/>
      <c r="Z452" s="51"/>
      <c r="AA452" s="27"/>
      <c r="AB452" s="27"/>
      <c r="AC452" s="27"/>
      <c r="AD452" s="27"/>
      <c r="AE452" s="27"/>
      <c r="AF452" s="27"/>
      <c r="AG452" s="27"/>
    </row>
    <row r="453" spans="1:33" s="82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3"/>
      <c r="W453" s="53"/>
      <c r="X453" s="53"/>
      <c r="Y453" s="51"/>
      <c r="Z453" s="51"/>
      <c r="AA453" s="27"/>
      <c r="AB453" s="27"/>
      <c r="AC453" s="27"/>
      <c r="AD453" s="27"/>
      <c r="AE453" s="27"/>
      <c r="AF453" s="27"/>
      <c r="AG453" s="27"/>
    </row>
    <row r="454" spans="1:33" s="82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3"/>
      <c r="W454" s="53"/>
      <c r="X454" s="53"/>
      <c r="Y454" s="51"/>
      <c r="Z454" s="51"/>
      <c r="AA454" s="27"/>
      <c r="AB454" s="27"/>
      <c r="AC454" s="27"/>
      <c r="AD454" s="27"/>
      <c r="AE454" s="27"/>
      <c r="AF454" s="27"/>
      <c r="AG454" s="27"/>
    </row>
    <row r="455" spans="1:33" s="82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3"/>
      <c r="W455" s="53"/>
      <c r="X455" s="53"/>
      <c r="Y455" s="51"/>
      <c r="Z455" s="51"/>
      <c r="AA455" s="27"/>
      <c r="AB455" s="27"/>
      <c r="AC455" s="27"/>
      <c r="AD455" s="27"/>
      <c r="AE455" s="27"/>
      <c r="AF455" s="27"/>
      <c r="AG455" s="27"/>
    </row>
    <row r="456" spans="1:33" s="82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3"/>
      <c r="W456" s="53"/>
      <c r="X456" s="53"/>
      <c r="Y456" s="51"/>
      <c r="Z456" s="51"/>
      <c r="AA456" s="27"/>
      <c r="AB456" s="27"/>
      <c r="AC456" s="27"/>
      <c r="AD456" s="27"/>
      <c r="AE456" s="27"/>
      <c r="AF456" s="27"/>
      <c r="AG456" s="27"/>
    </row>
    <row r="457" spans="1:33" s="82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3"/>
      <c r="W457" s="53"/>
      <c r="X457" s="53"/>
      <c r="Y457" s="51"/>
      <c r="Z457" s="51"/>
      <c r="AA457" s="27"/>
      <c r="AB457" s="27"/>
      <c r="AC457" s="27"/>
      <c r="AD457" s="27"/>
      <c r="AE457" s="27"/>
      <c r="AF457" s="27"/>
      <c r="AG457" s="27"/>
    </row>
    <row r="458" spans="1:33" s="82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3"/>
      <c r="W458" s="53"/>
      <c r="X458" s="53"/>
      <c r="Y458" s="51"/>
      <c r="Z458" s="51"/>
      <c r="AA458" s="27"/>
      <c r="AB458" s="27"/>
      <c r="AC458" s="27"/>
      <c r="AD458" s="27"/>
      <c r="AE458" s="27"/>
      <c r="AF458" s="27"/>
      <c r="AG458" s="27"/>
    </row>
    <row r="459" spans="1:33" s="82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3"/>
      <c r="W459" s="53"/>
      <c r="X459" s="53"/>
      <c r="Y459" s="51"/>
      <c r="Z459" s="51"/>
      <c r="AA459" s="27"/>
      <c r="AB459" s="27"/>
      <c r="AC459" s="27"/>
      <c r="AD459" s="27"/>
      <c r="AE459" s="27"/>
      <c r="AF459" s="27"/>
      <c r="AG459" s="27"/>
    </row>
    <row r="460" spans="1:33" s="82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3"/>
      <c r="W460" s="53"/>
      <c r="X460" s="53"/>
      <c r="Y460" s="51"/>
      <c r="Z460" s="51"/>
      <c r="AA460" s="27"/>
      <c r="AB460" s="27"/>
      <c r="AC460" s="27"/>
      <c r="AD460" s="27"/>
      <c r="AE460" s="27"/>
      <c r="AF460" s="27"/>
      <c r="AG460" s="27"/>
    </row>
    <row r="461" spans="1:33" s="82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3"/>
      <c r="W461" s="53"/>
      <c r="X461" s="53"/>
      <c r="Y461" s="51"/>
      <c r="Z461" s="51"/>
      <c r="AA461" s="27"/>
      <c r="AB461" s="27"/>
      <c r="AC461" s="27"/>
      <c r="AD461" s="27"/>
      <c r="AE461" s="27"/>
      <c r="AF461" s="27"/>
      <c r="AG461" s="27"/>
    </row>
    <row r="462" spans="1:33" s="82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3"/>
      <c r="W462" s="53"/>
      <c r="X462" s="53"/>
      <c r="Y462" s="51"/>
      <c r="Z462" s="51"/>
      <c r="AA462" s="27"/>
      <c r="AB462" s="27"/>
      <c r="AC462" s="27"/>
      <c r="AD462" s="27"/>
      <c r="AE462" s="27"/>
      <c r="AF462" s="27"/>
      <c r="AG462" s="27"/>
    </row>
    <row r="463" spans="1:33" s="82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3"/>
      <c r="W463" s="53"/>
      <c r="X463" s="53"/>
      <c r="Y463" s="51"/>
      <c r="Z463" s="51"/>
      <c r="AA463" s="27"/>
      <c r="AB463" s="27"/>
      <c r="AC463" s="27"/>
      <c r="AD463" s="27"/>
      <c r="AE463" s="27"/>
      <c r="AF463" s="27"/>
      <c r="AG463" s="27"/>
    </row>
    <row r="464" spans="1:33" s="82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3"/>
      <c r="W464" s="53"/>
      <c r="X464" s="53"/>
      <c r="Y464" s="51"/>
      <c r="Z464" s="51"/>
      <c r="AA464" s="27"/>
      <c r="AB464" s="27"/>
      <c r="AC464" s="27"/>
      <c r="AD464" s="27"/>
      <c r="AE464" s="27"/>
      <c r="AF464" s="27"/>
      <c r="AG464" s="27"/>
    </row>
    <row r="465" spans="1:33" s="82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3"/>
      <c r="W465" s="53"/>
      <c r="X465" s="53"/>
      <c r="Y465" s="51"/>
      <c r="Z465" s="51"/>
      <c r="AA465" s="27"/>
      <c r="AB465" s="27"/>
      <c r="AC465" s="27"/>
      <c r="AD465" s="27"/>
      <c r="AE465" s="27"/>
      <c r="AF465" s="27"/>
      <c r="AG465" s="27"/>
    </row>
    <row r="466" spans="1:33" s="82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3"/>
      <c r="W466" s="53"/>
      <c r="X466" s="53"/>
      <c r="Y466" s="51"/>
      <c r="Z466" s="51"/>
      <c r="AA466" s="27"/>
      <c r="AB466" s="27"/>
      <c r="AC466" s="27"/>
      <c r="AD466" s="27"/>
      <c r="AE466" s="27"/>
      <c r="AF466" s="27"/>
      <c r="AG466" s="27"/>
    </row>
    <row r="467" spans="1:33" s="82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3"/>
      <c r="W467" s="53"/>
      <c r="X467" s="53"/>
      <c r="Y467" s="51"/>
      <c r="Z467" s="51"/>
      <c r="AA467" s="27"/>
      <c r="AB467" s="27"/>
      <c r="AC467" s="27"/>
      <c r="AD467" s="27"/>
      <c r="AE467" s="27"/>
      <c r="AF467" s="27"/>
      <c r="AG467" s="27"/>
    </row>
    <row r="468" spans="1:33" s="82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3"/>
      <c r="W468" s="53"/>
      <c r="X468" s="53"/>
      <c r="Y468" s="51"/>
      <c r="Z468" s="51"/>
      <c r="AA468" s="27"/>
      <c r="AB468" s="27"/>
      <c r="AC468" s="27"/>
      <c r="AD468" s="27"/>
      <c r="AE468" s="27"/>
      <c r="AF468" s="27"/>
      <c r="AG468" s="27"/>
    </row>
    <row r="469" spans="1:33" s="82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3"/>
      <c r="W469" s="53"/>
      <c r="X469" s="53"/>
      <c r="Y469" s="51"/>
      <c r="Z469" s="51"/>
      <c r="AA469" s="27"/>
      <c r="AB469" s="27"/>
      <c r="AC469" s="27"/>
      <c r="AD469" s="27"/>
      <c r="AE469" s="27"/>
      <c r="AF469" s="27"/>
      <c r="AG469" s="27"/>
    </row>
    <row r="470" spans="1:33" s="82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3"/>
      <c r="W470" s="53"/>
      <c r="X470" s="53"/>
      <c r="Y470" s="51"/>
      <c r="Z470" s="51"/>
      <c r="AA470" s="27"/>
      <c r="AB470" s="27"/>
      <c r="AC470" s="27"/>
      <c r="AD470" s="27"/>
      <c r="AE470" s="27"/>
      <c r="AF470" s="27"/>
      <c r="AG470" s="27"/>
    </row>
    <row r="471" spans="1:33" s="82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3"/>
      <c r="W471" s="53"/>
      <c r="X471" s="53"/>
      <c r="Y471" s="51"/>
      <c r="Z471" s="51"/>
      <c r="AA471" s="27"/>
      <c r="AB471" s="27"/>
      <c r="AC471" s="27"/>
      <c r="AD471" s="27"/>
      <c r="AE471" s="27"/>
      <c r="AF471" s="27"/>
      <c r="AG471" s="27"/>
    </row>
    <row r="472" spans="1:33" s="82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3"/>
      <c r="W472" s="53"/>
      <c r="X472" s="53"/>
      <c r="Y472" s="51"/>
      <c r="Z472" s="51"/>
      <c r="AA472" s="27"/>
      <c r="AB472" s="27"/>
      <c r="AC472" s="27"/>
      <c r="AD472" s="27"/>
      <c r="AE472" s="27"/>
      <c r="AF472" s="27"/>
      <c r="AG472" s="27"/>
    </row>
    <row r="473" spans="1:33" s="82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3"/>
      <c r="W473" s="53"/>
      <c r="X473" s="53"/>
      <c r="Y473" s="51"/>
      <c r="Z473" s="51"/>
      <c r="AA473" s="27"/>
      <c r="AB473" s="27"/>
      <c r="AC473" s="27"/>
      <c r="AD473" s="27"/>
      <c r="AE473" s="27"/>
      <c r="AF473" s="27"/>
      <c r="AG473" s="27"/>
    </row>
    <row r="474" spans="1:33" s="82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3"/>
      <c r="W474" s="53"/>
      <c r="X474" s="53"/>
      <c r="Y474" s="51"/>
      <c r="Z474" s="51"/>
      <c r="AA474" s="27"/>
      <c r="AB474" s="27"/>
      <c r="AC474" s="27"/>
      <c r="AD474" s="27"/>
      <c r="AE474" s="27"/>
      <c r="AF474" s="27"/>
      <c r="AG474" s="27"/>
    </row>
    <row r="475" spans="1:33" s="82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3"/>
      <c r="W475" s="53"/>
      <c r="X475" s="53"/>
      <c r="Y475" s="51"/>
      <c r="Z475" s="51"/>
      <c r="AA475" s="27"/>
      <c r="AB475" s="27"/>
      <c r="AC475" s="27"/>
      <c r="AD475" s="27"/>
      <c r="AE475" s="27"/>
      <c r="AF475" s="27"/>
      <c r="AG475" s="27"/>
    </row>
    <row r="476" spans="1:33" s="82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3"/>
      <c r="W476" s="53"/>
      <c r="X476" s="53"/>
      <c r="Y476" s="51"/>
      <c r="Z476" s="51"/>
      <c r="AA476" s="27"/>
      <c r="AB476" s="27"/>
      <c r="AC476" s="27"/>
      <c r="AD476" s="27"/>
      <c r="AE476" s="27"/>
      <c r="AF476" s="27"/>
      <c r="AG476" s="27"/>
    </row>
    <row r="477" spans="1:33" s="82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3"/>
      <c r="W477" s="53"/>
      <c r="X477" s="53"/>
      <c r="Y477" s="51"/>
      <c r="Z477" s="51"/>
      <c r="AA477" s="27"/>
      <c r="AB477" s="27"/>
      <c r="AC477" s="27"/>
      <c r="AD477" s="27"/>
      <c r="AE477" s="27"/>
      <c r="AF477" s="27"/>
      <c r="AG477" s="27"/>
    </row>
    <row r="478" spans="1:33" s="82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3"/>
      <c r="W478" s="53"/>
      <c r="X478" s="53"/>
      <c r="Y478" s="51"/>
      <c r="Z478" s="51"/>
      <c r="AA478" s="27"/>
      <c r="AB478" s="27"/>
      <c r="AC478" s="27"/>
      <c r="AD478" s="27"/>
      <c r="AE478" s="27"/>
      <c r="AF478" s="27"/>
      <c r="AG478" s="27"/>
    </row>
    <row r="479" spans="1:33" s="82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3"/>
      <c r="W479" s="53"/>
      <c r="X479" s="53"/>
      <c r="Y479" s="51"/>
      <c r="Z479" s="51"/>
      <c r="AA479" s="27"/>
      <c r="AB479" s="27"/>
      <c r="AC479" s="27"/>
      <c r="AD479" s="27"/>
      <c r="AE479" s="27"/>
      <c r="AF479" s="27"/>
      <c r="AG479" s="27"/>
    </row>
    <row r="480" spans="1:33" s="82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3"/>
      <c r="W480" s="53"/>
      <c r="X480" s="53"/>
      <c r="Y480" s="51"/>
      <c r="Z480" s="51"/>
      <c r="AA480" s="27"/>
      <c r="AB480" s="27"/>
      <c r="AC480" s="27"/>
      <c r="AD480" s="27"/>
      <c r="AE480" s="27"/>
      <c r="AF480" s="27"/>
      <c r="AG480" s="27"/>
    </row>
    <row r="481" spans="1:33" s="82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3"/>
      <c r="W481" s="53"/>
      <c r="X481" s="53"/>
      <c r="Y481" s="51"/>
      <c r="Z481" s="51"/>
      <c r="AA481" s="27"/>
      <c r="AB481" s="27"/>
      <c r="AC481" s="27"/>
      <c r="AD481" s="27"/>
      <c r="AE481" s="27"/>
      <c r="AF481" s="27"/>
      <c r="AG481" s="27"/>
    </row>
    <row r="482" spans="1:33" s="82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3"/>
      <c r="W482" s="53"/>
      <c r="X482" s="53"/>
      <c r="Y482" s="51"/>
      <c r="Z482" s="51"/>
      <c r="AA482" s="27"/>
      <c r="AB482" s="27"/>
      <c r="AC482" s="27"/>
      <c r="AD482" s="27"/>
      <c r="AE482" s="27"/>
      <c r="AF482" s="27"/>
      <c r="AG482" s="27"/>
    </row>
    <row r="483" spans="1:33" s="82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3"/>
      <c r="W483" s="53"/>
      <c r="X483" s="53"/>
      <c r="Y483" s="51"/>
      <c r="Z483" s="51"/>
      <c r="AA483" s="27"/>
      <c r="AB483" s="27"/>
      <c r="AC483" s="27"/>
      <c r="AD483" s="27"/>
      <c r="AE483" s="27"/>
      <c r="AF483" s="27"/>
      <c r="AG483" s="27"/>
    </row>
    <row r="484" spans="1:33" s="82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3"/>
      <c r="W484" s="53"/>
      <c r="X484" s="53"/>
      <c r="Y484" s="51"/>
      <c r="Z484" s="51"/>
      <c r="AA484" s="27"/>
      <c r="AB484" s="27"/>
      <c r="AC484" s="27"/>
      <c r="AD484" s="27"/>
      <c r="AE484" s="27"/>
      <c r="AF484" s="27"/>
      <c r="AG484" s="27"/>
    </row>
    <row r="485" spans="1:33" s="82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3"/>
      <c r="W485" s="53"/>
      <c r="X485" s="53"/>
      <c r="Y485" s="51"/>
      <c r="Z485" s="51"/>
      <c r="AA485" s="27"/>
      <c r="AB485" s="27"/>
      <c r="AC485" s="27"/>
      <c r="AD485" s="27"/>
      <c r="AE485" s="27"/>
      <c r="AF485" s="27"/>
      <c r="AG485" s="27"/>
    </row>
    <row r="486" spans="1:33" s="82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3"/>
      <c r="W486" s="53"/>
      <c r="X486" s="53"/>
      <c r="Y486" s="51"/>
      <c r="Z486" s="51"/>
      <c r="AA486" s="27"/>
      <c r="AB486" s="27"/>
      <c r="AC486" s="27"/>
      <c r="AD486" s="27"/>
      <c r="AE486" s="27"/>
      <c r="AF486" s="27"/>
      <c r="AG486" s="27"/>
    </row>
    <row r="487" spans="1:33" s="82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3"/>
      <c r="W487" s="53"/>
      <c r="X487" s="53"/>
      <c r="Y487" s="51"/>
      <c r="Z487" s="51"/>
      <c r="AA487" s="27"/>
      <c r="AB487" s="27"/>
      <c r="AC487" s="27"/>
      <c r="AD487" s="27"/>
      <c r="AE487" s="27"/>
      <c r="AF487" s="27"/>
      <c r="AG487" s="27"/>
    </row>
    <row r="488" spans="1:33" s="82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3"/>
      <c r="W488" s="53"/>
      <c r="X488" s="53"/>
      <c r="Y488" s="51"/>
      <c r="Z488" s="51"/>
      <c r="AA488" s="27"/>
      <c r="AB488" s="27"/>
      <c r="AC488" s="27"/>
      <c r="AD488" s="27"/>
      <c r="AE488" s="27"/>
      <c r="AF488" s="27"/>
      <c r="AG488" s="27"/>
    </row>
    <row r="489" spans="1:33" s="82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3"/>
      <c r="W489" s="53"/>
      <c r="X489" s="53"/>
      <c r="Y489" s="51"/>
      <c r="Z489" s="51"/>
      <c r="AA489" s="27"/>
      <c r="AB489" s="27"/>
      <c r="AC489" s="27"/>
      <c r="AD489" s="27"/>
      <c r="AE489" s="27"/>
      <c r="AF489" s="27"/>
      <c r="AG489" s="27"/>
    </row>
    <row r="490" spans="1:33" s="82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3"/>
      <c r="W490" s="53"/>
      <c r="X490" s="53"/>
      <c r="Y490" s="51"/>
      <c r="Z490" s="51"/>
      <c r="AA490" s="27"/>
      <c r="AB490" s="27"/>
      <c r="AC490" s="27"/>
      <c r="AD490" s="27"/>
      <c r="AE490" s="27"/>
      <c r="AF490" s="27"/>
      <c r="AG490" s="27"/>
    </row>
    <row r="491" spans="1:33" s="82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3"/>
      <c r="W491" s="53"/>
      <c r="X491" s="53"/>
      <c r="Y491" s="51"/>
      <c r="Z491" s="51"/>
      <c r="AA491" s="27"/>
      <c r="AB491" s="27"/>
      <c r="AC491" s="27"/>
      <c r="AD491" s="27"/>
      <c r="AE491" s="27"/>
      <c r="AF491" s="27"/>
      <c r="AG491" s="27"/>
    </row>
    <row r="492" spans="1:33" s="82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3"/>
      <c r="W492" s="53"/>
      <c r="X492" s="53"/>
      <c r="Y492" s="51"/>
      <c r="Z492" s="51"/>
      <c r="AA492" s="27"/>
      <c r="AB492" s="27"/>
      <c r="AC492" s="27"/>
      <c r="AD492" s="27"/>
      <c r="AE492" s="27"/>
      <c r="AF492" s="27"/>
      <c r="AG492" s="27"/>
    </row>
    <row r="493" spans="1:33" s="82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3"/>
      <c r="W493" s="53"/>
      <c r="X493" s="53"/>
      <c r="Y493" s="51"/>
      <c r="Z493" s="51"/>
      <c r="AA493" s="27"/>
      <c r="AB493" s="27"/>
      <c r="AC493" s="27"/>
      <c r="AD493" s="27"/>
      <c r="AE493" s="27"/>
      <c r="AF493" s="27"/>
      <c r="AG493" s="27"/>
    </row>
    <row r="494" spans="1:33" s="82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3"/>
      <c r="W494" s="53"/>
      <c r="X494" s="53"/>
      <c r="Y494" s="51"/>
      <c r="Z494" s="51"/>
      <c r="AA494" s="27"/>
      <c r="AB494" s="27"/>
      <c r="AC494" s="27"/>
      <c r="AD494" s="27"/>
      <c r="AE494" s="27"/>
      <c r="AF494" s="27"/>
      <c r="AG494" s="27"/>
    </row>
    <row r="495" spans="1:33" s="82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3"/>
      <c r="W495" s="53"/>
      <c r="X495" s="53"/>
      <c r="Y495" s="51"/>
      <c r="Z495" s="51"/>
      <c r="AA495" s="27"/>
      <c r="AB495" s="27"/>
      <c r="AC495" s="27"/>
      <c r="AD495" s="27"/>
      <c r="AE495" s="27"/>
      <c r="AF495" s="27"/>
      <c r="AG495" s="27"/>
    </row>
    <row r="496" spans="1:33" s="82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3"/>
      <c r="W496" s="53"/>
      <c r="X496" s="53"/>
      <c r="Y496" s="51"/>
      <c r="Z496" s="51"/>
      <c r="AA496" s="27"/>
      <c r="AB496" s="27"/>
      <c r="AC496" s="27"/>
      <c r="AD496" s="27"/>
      <c r="AE496" s="27"/>
      <c r="AF496" s="27"/>
      <c r="AG496" s="27"/>
    </row>
    <row r="497" spans="1:33" s="82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3"/>
      <c r="W497" s="53"/>
      <c r="X497" s="53"/>
      <c r="Y497" s="51"/>
      <c r="Z497" s="51"/>
      <c r="AA497" s="27"/>
      <c r="AB497" s="27"/>
      <c r="AC497" s="27"/>
      <c r="AD497" s="27"/>
      <c r="AE497" s="27"/>
      <c r="AF497" s="27"/>
      <c r="AG497" s="27"/>
    </row>
    <row r="498" spans="1:33" s="82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3"/>
      <c r="W498" s="53"/>
      <c r="X498" s="53"/>
      <c r="Y498" s="51"/>
      <c r="Z498" s="51"/>
      <c r="AA498" s="27"/>
      <c r="AB498" s="27"/>
      <c r="AC498" s="27"/>
      <c r="AD498" s="27"/>
      <c r="AE498" s="27"/>
      <c r="AF498" s="27"/>
      <c r="AG498" s="27"/>
    </row>
    <row r="499" spans="1:33" s="82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3"/>
      <c r="W499" s="53"/>
      <c r="X499" s="53"/>
      <c r="Y499" s="51"/>
      <c r="Z499" s="51"/>
      <c r="AA499" s="27"/>
      <c r="AB499" s="27"/>
      <c r="AC499" s="27"/>
      <c r="AD499" s="27"/>
      <c r="AE499" s="27"/>
      <c r="AF499" s="27"/>
      <c r="AG499" s="27"/>
    </row>
    <row r="500" spans="1:33" s="82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3"/>
      <c r="W500" s="53"/>
      <c r="X500" s="53"/>
      <c r="Y500" s="51"/>
      <c r="Z500" s="51"/>
      <c r="AA500" s="27"/>
      <c r="AB500" s="27"/>
      <c r="AC500" s="27"/>
      <c r="AD500" s="27"/>
      <c r="AE500" s="27"/>
      <c r="AF500" s="27"/>
      <c r="AG500" s="27"/>
    </row>
    <row r="501" spans="1:33" s="82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3"/>
      <c r="W501" s="53"/>
      <c r="X501" s="53"/>
      <c r="Y501" s="51"/>
      <c r="Z501" s="51"/>
      <c r="AA501" s="27"/>
      <c r="AB501" s="27"/>
      <c r="AC501" s="27"/>
      <c r="AD501" s="27"/>
      <c r="AE501" s="27"/>
      <c r="AF501" s="27"/>
      <c r="AG501" s="27"/>
    </row>
    <row r="502" spans="1:33" s="82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3"/>
      <c r="W502" s="53"/>
      <c r="X502" s="53"/>
      <c r="Y502" s="51"/>
      <c r="Z502" s="51"/>
      <c r="AA502" s="27"/>
      <c r="AB502" s="27"/>
      <c r="AC502" s="27"/>
      <c r="AD502" s="27"/>
      <c r="AE502" s="27"/>
      <c r="AF502" s="27"/>
      <c r="AG502" s="27"/>
    </row>
    <row r="503" spans="1:33" s="82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3"/>
      <c r="W503" s="53"/>
      <c r="X503" s="53"/>
      <c r="Y503" s="51"/>
      <c r="Z503" s="51"/>
      <c r="AA503" s="27"/>
      <c r="AB503" s="27"/>
      <c r="AC503" s="27"/>
      <c r="AD503" s="27"/>
      <c r="AE503" s="27"/>
      <c r="AF503" s="27"/>
      <c r="AG503" s="27"/>
    </row>
    <row r="504" spans="1:33" s="82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3"/>
      <c r="W504" s="53"/>
      <c r="X504" s="53"/>
      <c r="Y504" s="51"/>
      <c r="Z504" s="51"/>
      <c r="AA504" s="27"/>
      <c r="AB504" s="27"/>
      <c r="AC504" s="27"/>
      <c r="AD504" s="27"/>
      <c r="AE504" s="27"/>
      <c r="AF504" s="27"/>
      <c r="AG504" s="27"/>
    </row>
    <row r="505" spans="1:33" s="82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3"/>
      <c r="W505" s="53"/>
      <c r="X505" s="53"/>
      <c r="Y505" s="51"/>
      <c r="Z505" s="51"/>
      <c r="AA505" s="27"/>
      <c r="AB505" s="27"/>
      <c r="AC505" s="27"/>
      <c r="AD505" s="27"/>
      <c r="AE505" s="27"/>
      <c r="AF505" s="27"/>
      <c r="AG505" s="27"/>
    </row>
    <row r="506" spans="1:33" s="82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3"/>
      <c r="W506" s="53"/>
      <c r="X506" s="53"/>
      <c r="Y506" s="51"/>
      <c r="Z506" s="51"/>
      <c r="AA506" s="27"/>
      <c r="AB506" s="27"/>
      <c r="AC506" s="27"/>
      <c r="AD506" s="27"/>
      <c r="AE506" s="27"/>
      <c r="AF506" s="27"/>
      <c r="AG506" s="27"/>
    </row>
    <row r="507" spans="1:33" s="82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3"/>
      <c r="W507" s="53"/>
      <c r="X507" s="53"/>
      <c r="Y507" s="51"/>
      <c r="Z507" s="51"/>
      <c r="AA507" s="27"/>
      <c r="AB507" s="27"/>
      <c r="AC507" s="27"/>
      <c r="AD507" s="27"/>
      <c r="AE507" s="27"/>
      <c r="AF507" s="27"/>
      <c r="AG507" s="27"/>
    </row>
    <row r="508" spans="1:33" s="82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3"/>
      <c r="W508" s="53"/>
      <c r="X508" s="53"/>
      <c r="Y508" s="51"/>
      <c r="Z508" s="51"/>
      <c r="AA508" s="27"/>
      <c r="AB508" s="27"/>
      <c r="AC508" s="27"/>
      <c r="AD508" s="27"/>
      <c r="AE508" s="27"/>
      <c r="AF508" s="27"/>
      <c r="AG508" s="27"/>
    </row>
    <row r="509" spans="1:33" s="82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3"/>
      <c r="W509" s="53"/>
      <c r="X509" s="53"/>
      <c r="Y509" s="51"/>
      <c r="Z509" s="51"/>
      <c r="AA509" s="27"/>
      <c r="AB509" s="27"/>
      <c r="AC509" s="27"/>
      <c r="AD509" s="27"/>
      <c r="AE509" s="27"/>
      <c r="AF509" s="27"/>
      <c r="AG509" s="27"/>
    </row>
    <row r="510" spans="1:33" s="82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3"/>
      <c r="W510" s="53"/>
      <c r="X510" s="53"/>
      <c r="Y510" s="51"/>
      <c r="Z510" s="51"/>
      <c r="AA510" s="27"/>
      <c r="AB510" s="27"/>
      <c r="AC510" s="27"/>
      <c r="AD510" s="27"/>
      <c r="AE510" s="27"/>
      <c r="AF510" s="27"/>
      <c r="AG510" s="27"/>
    </row>
    <row r="511" spans="1:33" s="82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3"/>
      <c r="W511" s="53"/>
      <c r="X511" s="53"/>
      <c r="Y511" s="51"/>
      <c r="Z511" s="51"/>
      <c r="AA511" s="27"/>
      <c r="AB511" s="27"/>
      <c r="AC511" s="27"/>
      <c r="AD511" s="27"/>
      <c r="AE511" s="27"/>
      <c r="AF511" s="27"/>
      <c r="AG511" s="27"/>
    </row>
    <row r="512" spans="1:33" s="82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3"/>
      <c r="W512" s="53"/>
      <c r="X512" s="53"/>
      <c r="Y512" s="51"/>
      <c r="Z512" s="51"/>
      <c r="AA512" s="27"/>
      <c r="AB512" s="27"/>
      <c r="AC512" s="27"/>
      <c r="AD512" s="27"/>
      <c r="AE512" s="27"/>
      <c r="AF512" s="27"/>
      <c r="AG512" s="27"/>
    </row>
    <row r="513" spans="1:33" s="82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3"/>
      <c r="W513" s="53"/>
      <c r="X513" s="53"/>
      <c r="Y513" s="51"/>
      <c r="Z513" s="51"/>
      <c r="AA513" s="27"/>
      <c r="AB513" s="27"/>
      <c r="AC513" s="27"/>
      <c r="AD513" s="27"/>
      <c r="AE513" s="27"/>
      <c r="AF513" s="27"/>
      <c r="AG513" s="27"/>
    </row>
    <row r="514" spans="1:33" s="82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3"/>
      <c r="W514" s="53"/>
      <c r="X514" s="53"/>
      <c r="Y514" s="51"/>
      <c r="Z514" s="51"/>
      <c r="AA514" s="27"/>
      <c r="AB514" s="27"/>
      <c r="AC514" s="27"/>
      <c r="AD514" s="27"/>
      <c r="AE514" s="27"/>
      <c r="AF514" s="27"/>
      <c r="AG514" s="27"/>
    </row>
    <row r="515" spans="1:33" s="82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3"/>
      <c r="W515" s="53"/>
      <c r="X515" s="53"/>
      <c r="Y515" s="51"/>
      <c r="Z515" s="51"/>
      <c r="AA515" s="27"/>
      <c r="AB515" s="27"/>
      <c r="AC515" s="27"/>
      <c r="AD515" s="27"/>
      <c r="AE515" s="27"/>
      <c r="AF515" s="27"/>
      <c r="AG515" s="27"/>
    </row>
    <row r="516" spans="1:33" s="82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3"/>
      <c r="W516" s="53"/>
      <c r="X516" s="53"/>
      <c r="Y516" s="51"/>
      <c r="Z516" s="51"/>
      <c r="AA516" s="27"/>
      <c r="AB516" s="27"/>
      <c r="AC516" s="27"/>
      <c r="AD516" s="27"/>
      <c r="AE516" s="27"/>
      <c r="AF516" s="27"/>
      <c r="AG516" s="27"/>
    </row>
    <row r="517" spans="1:33" s="82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3"/>
      <c r="W517" s="53"/>
      <c r="X517" s="53"/>
      <c r="Y517" s="51"/>
      <c r="Z517" s="51"/>
      <c r="AA517" s="27"/>
      <c r="AB517" s="27"/>
      <c r="AC517" s="27"/>
      <c r="AD517" s="27"/>
      <c r="AE517" s="27"/>
      <c r="AF517" s="27"/>
      <c r="AG517" s="27"/>
    </row>
    <row r="518" spans="1:33" s="82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3"/>
      <c r="W518" s="53"/>
      <c r="X518" s="53"/>
      <c r="Y518" s="51"/>
      <c r="Z518" s="51"/>
      <c r="AA518" s="27"/>
      <c r="AB518" s="27"/>
      <c r="AC518" s="27"/>
      <c r="AD518" s="27"/>
      <c r="AE518" s="27"/>
      <c r="AF518" s="27"/>
      <c r="AG518" s="27"/>
    </row>
    <row r="519" spans="1:33" s="82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3"/>
      <c r="W519" s="53"/>
      <c r="X519" s="53"/>
      <c r="Y519" s="51"/>
      <c r="Z519" s="51"/>
      <c r="AA519" s="27"/>
      <c r="AB519" s="27"/>
      <c r="AC519" s="27"/>
      <c r="AD519" s="27"/>
      <c r="AE519" s="27"/>
      <c r="AF519" s="27"/>
      <c r="AG519" s="27"/>
    </row>
    <row r="520" spans="1:33" s="82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3"/>
      <c r="W520" s="53"/>
      <c r="X520" s="53"/>
      <c r="Y520" s="51"/>
      <c r="Z520" s="51"/>
      <c r="AA520" s="27"/>
      <c r="AB520" s="27"/>
      <c r="AC520" s="27"/>
      <c r="AD520" s="27"/>
      <c r="AE520" s="27"/>
      <c r="AF520" s="27"/>
      <c r="AG520" s="27"/>
    </row>
    <row r="521" spans="1:33" s="82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3"/>
      <c r="W521" s="53"/>
      <c r="X521" s="53"/>
      <c r="Y521" s="51"/>
      <c r="Z521" s="51"/>
      <c r="AA521" s="27"/>
      <c r="AB521" s="27"/>
      <c r="AC521" s="27"/>
      <c r="AD521" s="27"/>
      <c r="AE521" s="27"/>
      <c r="AF521" s="27"/>
      <c r="AG521" s="27"/>
    </row>
    <row r="522" spans="1:33" s="82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3"/>
      <c r="W522" s="53"/>
      <c r="X522" s="53"/>
      <c r="Y522" s="51"/>
      <c r="Z522" s="51"/>
      <c r="AA522" s="27"/>
      <c r="AB522" s="27"/>
      <c r="AC522" s="27"/>
      <c r="AD522" s="27"/>
      <c r="AE522" s="27"/>
      <c r="AF522" s="27"/>
      <c r="AG522" s="27"/>
    </row>
    <row r="523" spans="1:33" s="82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3"/>
      <c r="W523" s="53"/>
      <c r="X523" s="53"/>
      <c r="Y523" s="51"/>
      <c r="Z523" s="51"/>
      <c r="AA523" s="27"/>
      <c r="AB523" s="27"/>
      <c r="AC523" s="27"/>
      <c r="AD523" s="27"/>
      <c r="AE523" s="27"/>
      <c r="AF523" s="27"/>
      <c r="AG523" s="27"/>
    </row>
    <row r="524" spans="1:33" s="82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3"/>
      <c r="W524" s="53"/>
      <c r="X524" s="53"/>
      <c r="Y524" s="51"/>
      <c r="Z524" s="51"/>
      <c r="AA524" s="27"/>
      <c r="AB524" s="27"/>
      <c r="AC524" s="27"/>
      <c r="AD524" s="27"/>
      <c r="AE524" s="27"/>
      <c r="AF524" s="27"/>
      <c r="AG524" s="27"/>
    </row>
    <row r="525" spans="1:33" s="82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3"/>
      <c r="W525" s="53"/>
      <c r="X525" s="53"/>
      <c r="Y525" s="51"/>
      <c r="Z525" s="51"/>
      <c r="AA525" s="27"/>
      <c r="AB525" s="27"/>
      <c r="AC525" s="27"/>
      <c r="AD525" s="27"/>
      <c r="AE525" s="27"/>
      <c r="AF525" s="27"/>
      <c r="AG525" s="27"/>
    </row>
    <row r="526" spans="1:33" s="82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3"/>
      <c r="W526" s="53"/>
      <c r="X526" s="53"/>
      <c r="Y526" s="51"/>
      <c r="Z526" s="51"/>
      <c r="AA526" s="27"/>
      <c r="AB526" s="27"/>
      <c r="AC526" s="27"/>
      <c r="AD526" s="27"/>
      <c r="AE526" s="27"/>
      <c r="AF526" s="27"/>
      <c r="AG526" s="27"/>
    </row>
    <row r="527" spans="1:33" s="82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3"/>
      <c r="W527" s="53"/>
      <c r="X527" s="53"/>
      <c r="Y527" s="51"/>
      <c r="Z527" s="51"/>
      <c r="AA527" s="27"/>
      <c r="AB527" s="27"/>
      <c r="AC527" s="27"/>
      <c r="AD527" s="27"/>
      <c r="AE527" s="27"/>
      <c r="AF527" s="27"/>
      <c r="AG527" s="27"/>
    </row>
    <row r="528" spans="1:33" s="82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3"/>
      <c r="W528" s="53"/>
      <c r="X528" s="53"/>
      <c r="Y528" s="51"/>
      <c r="Z528" s="51"/>
      <c r="AA528" s="27"/>
      <c r="AB528" s="27"/>
      <c r="AC528" s="27"/>
      <c r="AD528" s="27"/>
      <c r="AE528" s="27"/>
      <c r="AF528" s="27"/>
      <c r="AG528" s="27"/>
    </row>
    <row r="529" spans="1:33" s="82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3"/>
      <c r="W529" s="53"/>
      <c r="X529" s="53"/>
      <c r="Y529" s="51"/>
      <c r="Z529" s="51"/>
      <c r="AA529" s="27"/>
      <c r="AB529" s="27"/>
      <c r="AC529" s="27"/>
      <c r="AD529" s="27"/>
      <c r="AE529" s="27"/>
      <c r="AF529" s="27"/>
      <c r="AG529" s="27"/>
    </row>
    <row r="530" spans="1:33" s="82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3"/>
      <c r="W530" s="53"/>
      <c r="X530" s="53"/>
      <c r="Y530" s="51"/>
      <c r="Z530" s="51"/>
      <c r="AA530" s="27"/>
      <c r="AB530" s="27"/>
      <c r="AC530" s="27"/>
      <c r="AD530" s="27"/>
      <c r="AE530" s="27"/>
      <c r="AF530" s="27"/>
      <c r="AG530" s="27"/>
    </row>
    <row r="531" spans="1:33" s="82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3"/>
      <c r="W531" s="53"/>
      <c r="X531" s="53"/>
      <c r="Y531" s="51"/>
      <c r="Z531" s="51"/>
      <c r="AA531" s="27"/>
      <c r="AB531" s="27"/>
      <c r="AC531" s="27"/>
      <c r="AD531" s="27"/>
      <c r="AE531" s="27"/>
      <c r="AF531" s="27"/>
      <c r="AG531" s="27"/>
    </row>
    <row r="532" spans="1:33" s="82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3"/>
      <c r="W532" s="53"/>
      <c r="X532" s="53"/>
      <c r="Y532" s="51"/>
      <c r="Z532" s="51"/>
      <c r="AA532" s="27"/>
      <c r="AB532" s="27"/>
      <c r="AC532" s="27"/>
      <c r="AD532" s="27"/>
      <c r="AE532" s="27"/>
      <c r="AF532" s="27"/>
      <c r="AG532" s="27"/>
    </row>
    <row r="533" spans="1:33" s="82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3"/>
      <c r="W533" s="53"/>
      <c r="X533" s="53"/>
      <c r="Y533" s="51"/>
      <c r="Z533" s="51"/>
      <c r="AA533" s="27"/>
      <c r="AB533" s="27"/>
      <c r="AC533" s="27"/>
      <c r="AD533" s="27"/>
      <c r="AE533" s="27"/>
      <c r="AF533" s="27"/>
      <c r="AG533" s="27"/>
    </row>
    <row r="534" spans="1:33" s="82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3"/>
      <c r="W534" s="53"/>
      <c r="X534" s="53"/>
      <c r="Y534" s="51"/>
      <c r="Z534" s="51"/>
      <c r="AA534" s="27"/>
      <c r="AB534" s="27"/>
      <c r="AC534" s="27"/>
      <c r="AD534" s="27"/>
      <c r="AE534" s="27"/>
      <c r="AF534" s="27"/>
      <c r="AG534" s="27"/>
    </row>
    <row r="535" spans="1:33" s="82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3"/>
      <c r="W535" s="53"/>
      <c r="X535" s="53"/>
      <c r="Y535" s="51"/>
      <c r="Z535" s="51"/>
      <c r="AA535" s="27"/>
      <c r="AB535" s="27"/>
      <c r="AC535" s="27"/>
      <c r="AD535" s="27"/>
      <c r="AE535" s="27"/>
      <c r="AF535" s="27"/>
      <c r="AG535" s="27"/>
    </row>
    <row r="536" spans="1:33" s="82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3"/>
      <c r="W536" s="53"/>
      <c r="X536" s="53"/>
      <c r="Y536" s="51"/>
      <c r="Z536" s="51"/>
      <c r="AA536" s="27"/>
      <c r="AB536" s="27"/>
      <c r="AC536" s="27"/>
      <c r="AD536" s="27"/>
      <c r="AE536" s="27"/>
      <c r="AF536" s="27"/>
      <c r="AG536" s="27"/>
    </row>
    <row r="537" spans="1:33" s="82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3"/>
      <c r="W537" s="53"/>
      <c r="X537" s="53"/>
      <c r="Y537" s="51"/>
      <c r="Z537" s="51"/>
      <c r="AA537" s="27"/>
      <c r="AB537" s="27"/>
      <c r="AC537" s="27"/>
      <c r="AD537" s="27"/>
      <c r="AE537" s="27"/>
      <c r="AF537" s="27"/>
      <c r="AG537" s="27"/>
    </row>
    <row r="538" spans="1:33" s="82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3"/>
      <c r="W538" s="53"/>
      <c r="X538" s="53"/>
      <c r="Y538" s="51"/>
      <c r="Z538" s="51"/>
      <c r="AA538" s="27"/>
      <c r="AB538" s="27"/>
      <c r="AC538" s="27"/>
      <c r="AD538" s="27"/>
      <c r="AE538" s="27"/>
      <c r="AF538" s="27"/>
      <c r="AG538" s="27"/>
    </row>
    <row r="539" spans="1:33" s="82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3"/>
      <c r="W539" s="53"/>
      <c r="X539" s="53"/>
      <c r="Y539" s="51"/>
      <c r="Z539" s="51"/>
      <c r="AA539" s="27"/>
      <c r="AB539" s="27"/>
      <c r="AC539" s="27"/>
      <c r="AD539" s="27"/>
      <c r="AE539" s="27"/>
      <c r="AF539" s="27"/>
      <c r="AG539" s="27"/>
    </row>
    <row r="540" spans="1:33" s="82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3"/>
      <c r="W540" s="53"/>
      <c r="X540" s="53"/>
      <c r="Y540" s="51"/>
      <c r="Z540" s="51"/>
      <c r="AA540" s="27"/>
      <c r="AB540" s="27"/>
      <c r="AC540" s="27"/>
      <c r="AD540" s="27"/>
      <c r="AE540" s="27"/>
      <c r="AF540" s="27"/>
      <c r="AG540" s="27"/>
    </row>
    <row r="541" spans="1:33" s="82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3"/>
      <c r="W541" s="53"/>
      <c r="X541" s="53"/>
      <c r="Y541" s="51"/>
      <c r="Z541" s="51"/>
      <c r="AA541" s="27"/>
      <c r="AB541" s="27"/>
      <c r="AC541" s="27"/>
      <c r="AD541" s="27"/>
      <c r="AE541" s="27"/>
      <c r="AF541" s="27"/>
      <c r="AG541" s="27"/>
    </row>
    <row r="542" spans="1:33" s="82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3"/>
      <c r="W542" s="53"/>
      <c r="X542" s="53"/>
      <c r="Y542" s="51"/>
      <c r="Z542" s="51"/>
      <c r="AA542" s="27"/>
      <c r="AB542" s="27"/>
      <c r="AC542" s="27"/>
      <c r="AD542" s="27"/>
      <c r="AE542" s="27"/>
      <c r="AF542" s="27"/>
      <c r="AG542" s="27"/>
    </row>
    <row r="543" spans="1:33" s="82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3"/>
      <c r="W543" s="53"/>
      <c r="X543" s="53"/>
      <c r="Y543" s="51"/>
      <c r="Z543" s="51"/>
      <c r="AA543" s="27"/>
      <c r="AB543" s="27"/>
      <c r="AC543" s="27"/>
      <c r="AD543" s="27"/>
      <c r="AE543" s="27"/>
      <c r="AF543" s="27"/>
      <c r="AG543" s="27"/>
    </row>
    <row r="544" spans="1:33" s="82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3"/>
      <c r="W544" s="53"/>
      <c r="X544" s="53"/>
      <c r="Y544" s="51"/>
      <c r="Z544" s="51"/>
      <c r="AA544" s="27"/>
      <c r="AB544" s="27"/>
      <c r="AC544" s="27"/>
      <c r="AD544" s="27"/>
      <c r="AE544" s="27"/>
      <c r="AF544" s="27"/>
      <c r="AG544" s="27"/>
    </row>
    <row r="545" spans="1:33" s="82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3"/>
      <c r="W545" s="53"/>
      <c r="X545" s="53"/>
      <c r="Y545" s="51"/>
      <c r="Z545" s="51"/>
      <c r="AA545" s="27"/>
      <c r="AB545" s="27"/>
      <c r="AC545" s="27"/>
      <c r="AD545" s="27"/>
      <c r="AE545" s="27"/>
      <c r="AF545" s="27"/>
      <c r="AG545" s="27"/>
    </row>
    <row r="546" spans="1:33" s="82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3"/>
      <c r="W546" s="53"/>
      <c r="X546" s="53"/>
      <c r="Y546" s="51"/>
      <c r="Z546" s="51"/>
      <c r="AA546" s="27"/>
      <c r="AB546" s="27"/>
      <c r="AC546" s="27"/>
      <c r="AD546" s="27"/>
      <c r="AE546" s="27"/>
      <c r="AF546" s="27"/>
      <c r="AG546" s="27"/>
    </row>
    <row r="547" spans="1:33" s="82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3"/>
      <c r="W547" s="53"/>
      <c r="X547" s="53"/>
      <c r="Y547" s="51"/>
      <c r="Z547" s="51"/>
      <c r="AA547" s="27"/>
      <c r="AB547" s="27"/>
      <c r="AC547" s="27"/>
      <c r="AD547" s="27"/>
      <c r="AE547" s="27"/>
      <c r="AF547" s="27"/>
      <c r="AG547" s="27"/>
    </row>
    <row r="548" spans="1:33" s="82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3"/>
      <c r="W548" s="53"/>
      <c r="X548" s="53"/>
      <c r="Y548" s="51"/>
      <c r="Z548" s="51"/>
      <c r="AA548" s="27"/>
      <c r="AB548" s="27"/>
      <c r="AC548" s="27"/>
      <c r="AD548" s="27"/>
      <c r="AE548" s="27"/>
      <c r="AF548" s="27"/>
      <c r="AG548" s="27"/>
    </row>
    <row r="549" spans="1:33" s="82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3"/>
      <c r="W549" s="53"/>
      <c r="X549" s="53"/>
      <c r="Y549" s="51"/>
      <c r="Z549" s="51"/>
      <c r="AA549" s="27"/>
      <c r="AB549" s="27"/>
      <c r="AC549" s="27"/>
      <c r="AD549" s="27"/>
      <c r="AE549" s="27"/>
      <c r="AF549" s="27"/>
      <c r="AG549" s="27"/>
    </row>
    <row r="550" spans="1:33" s="82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3"/>
      <c r="W550" s="53"/>
      <c r="X550" s="53"/>
      <c r="Y550" s="51"/>
      <c r="Z550" s="51"/>
      <c r="AA550" s="27"/>
      <c r="AB550" s="27"/>
      <c r="AC550" s="27"/>
      <c r="AD550" s="27"/>
      <c r="AE550" s="27"/>
      <c r="AF550" s="27"/>
      <c r="AG550" s="27"/>
    </row>
    <row r="551" spans="1:33" s="82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3"/>
      <c r="W551" s="53"/>
      <c r="X551" s="53"/>
      <c r="Y551" s="51"/>
      <c r="Z551" s="51"/>
      <c r="AA551" s="27"/>
      <c r="AB551" s="27"/>
      <c r="AC551" s="27"/>
      <c r="AD551" s="27"/>
      <c r="AE551" s="27"/>
      <c r="AF551" s="27"/>
      <c r="AG551" s="27"/>
    </row>
    <row r="552" spans="1:33" s="82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3"/>
      <c r="W552" s="53"/>
      <c r="X552" s="53"/>
      <c r="Y552" s="51"/>
      <c r="Z552" s="51"/>
      <c r="AA552" s="27"/>
      <c r="AB552" s="27"/>
      <c r="AC552" s="27"/>
      <c r="AD552" s="27"/>
      <c r="AE552" s="27"/>
      <c r="AF552" s="27"/>
      <c r="AG552" s="27"/>
    </row>
    <row r="553" spans="1:33" s="82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3"/>
      <c r="W553" s="53"/>
      <c r="X553" s="53"/>
      <c r="Y553" s="51"/>
      <c r="Z553" s="51"/>
      <c r="AA553" s="27"/>
      <c r="AB553" s="27"/>
      <c r="AC553" s="27"/>
      <c r="AD553" s="27"/>
      <c r="AE553" s="27"/>
      <c r="AF553" s="27"/>
      <c r="AG553" s="27"/>
    </row>
    <row r="554" spans="1:33" s="82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3"/>
      <c r="W554" s="53"/>
      <c r="X554" s="53"/>
      <c r="Y554" s="51"/>
      <c r="Z554" s="51"/>
      <c r="AA554" s="27"/>
      <c r="AB554" s="27"/>
      <c r="AC554" s="27"/>
      <c r="AD554" s="27"/>
      <c r="AE554" s="27"/>
      <c r="AF554" s="27"/>
      <c r="AG554" s="27"/>
    </row>
    <row r="555" spans="1:33" s="82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3"/>
      <c r="W555" s="53"/>
      <c r="X555" s="53"/>
      <c r="Y555" s="51"/>
      <c r="Z555" s="51"/>
      <c r="AA555" s="27"/>
      <c r="AB555" s="27"/>
      <c r="AC555" s="27"/>
      <c r="AD555" s="27"/>
      <c r="AE555" s="27"/>
      <c r="AF555" s="27"/>
      <c r="AG555" s="27"/>
    </row>
    <row r="556" spans="1:33" s="82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3"/>
      <c r="W556" s="53"/>
      <c r="X556" s="53"/>
      <c r="Y556" s="51"/>
      <c r="Z556" s="51"/>
      <c r="AA556" s="27"/>
      <c r="AB556" s="27"/>
      <c r="AC556" s="27"/>
      <c r="AD556" s="27"/>
      <c r="AE556" s="27"/>
      <c r="AF556" s="27"/>
      <c r="AG556" s="27"/>
    </row>
    <row r="557" spans="1:33" s="82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3"/>
      <c r="W557" s="53"/>
      <c r="X557" s="53"/>
      <c r="Y557" s="51"/>
      <c r="Z557" s="51"/>
      <c r="AA557" s="27"/>
      <c r="AB557" s="27"/>
      <c r="AC557" s="27"/>
      <c r="AD557" s="27"/>
      <c r="AE557" s="27"/>
      <c r="AF557" s="27"/>
      <c r="AG557" s="27"/>
    </row>
    <row r="558" spans="1:33" s="82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3"/>
      <c r="W558" s="53"/>
      <c r="X558" s="53"/>
      <c r="Y558" s="51"/>
      <c r="Z558" s="51"/>
      <c r="AA558" s="27"/>
      <c r="AB558" s="27"/>
      <c r="AC558" s="27"/>
      <c r="AD558" s="27"/>
      <c r="AE558" s="27"/>
      <c r="AF558" s="27"/>
      <c r="AG558" s="27"/>
    </row>
    <row r="559" spans="1:33" s="82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3"/>
      <c r="W559" s="53"/>
      <c r="X559" s="53"/>
      <c r="Y559" s="51"/>
      <c r="Z559" s="51"/>
      <c r="AA559" s="27"/>
      <c r="AB559" s="27"/>
      <c r="AC559" s="27"/>
      <c r="AD559" s="27"/>
      <c r="AE559" s="27"/>
      <c r="AF559" s="27"/>
      <c r="AG559" s="27"/>
    </row>
    <row r="560" spans="1:33" s="82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3"/>
      <c r="W560" s="53"/>
      <c r="X560" s="53"/>
      <c r="Y560" s="51"/>
      <c r="Z560" s="51"/>
      <c r="AA560" s="27"/>
      <c r="AB560" s="27"/>
      <c r="AC560" s="27"/>
      <c r="AD560" s="27"/>
      <c r="AE560" s="27"/>
      <c r="AF560" s="27"/>
      <c r="AG560" s="27"/>
    </row>
    <row r="561" spans="1:33" s="82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3"/>
      <c r="W561" s="53"/>
      <c r="X561" s="53"/>
      <c r="Y561" s="51"/>
      <c r="Z561" s="51"/>
      <c r="AA561" s="27"/>
      <c r="AB561" s="27"/>
      <c r="AC561" s="27"/>
      <c r="AD561" s="27"/>
      <c r="AE561" s="27"/>
      <c r="AF561" s="27"/>
      <c r="AG561" s="27"/>
    </row>
    <row r="562" spans="1:33" s="82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3"/>
      <c r="W562" s="53"/>
      <c r="X562" s="53"/>
      <c r="Y562" s="51"/>
      <c r="Z562" s="51"/>
      <c r="AA562" s="27"/>
      <c r="AB562" s="27"/>
      <c r="AC562" s="27"/>
      <c r="AD562" s="27"/>
      <c r="AE562" s="27"/>
      <c r="AF562" s="27"/>
      <c r="AG562" s="27"/>
    </row>
    <row r="563" spans="1:33" s="82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3"/>
      <c r="W563" s="53"/>
      <c r="X563" s="53"/>
      <c r="Y563" s="51"/>
      <c r="Z563" s="51"/>
      <c r="AA563" s="27"/>
      <c r="AB563" s="27"/>
      <c r="AC563" s="27"/>
      <c r="AD563" s="27"/>
      <c r="AE563" s="27"/>
      <c r="AF563" s="27"/>
      <c r="AG563" s="27"/>
    </row>
    <row r="564" spans="1:33" s="82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3"/>
      <c r="W564" s="53"/>
      <c r="X564" s="53"/>
      <c r="Y564" s="51"/>
      <c r="Z564" s="51"/>
      <c r="AA564" s="27"/>
      <c r="AB564" s="27"/>
      <c r="AC564" s="27"/>
      <c r="AD564" s="27"/>
      <c r="AE564" s="27"/>
      <c r="AF564" s="27"/>
      <c r="AG564" s="27"/>
    </row>
    <row r="565" spans="1:33" s="82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3"/>
      <c r="W565" s="53"/>
      <c r="X565" s="53"/>
      <c r="Y565" s="51"/>
      <c r="Z565" s="51"/>
      <c r="AA565" s="27"/>
      <c r="AB565" s="27"/>
      <c r="AC565" s="27"/>
      <c r="AD565" s="27"/>
      <c r="AE565" s="27"/>
      <c r="AF565" s="27"/>
      <c r="AG565" s="27"/>
    </row>
    <row r="566" spans="1:33" s="82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3"/>
      <c r="W566" s="53"/>
      <c r="X566" s="53"/>
      <c r="Y566" s="51"/>
      <c r="Z566" s="51"/>
      <c r="AA566" s="27"/>
      <c r="AB566" s="27"/>
      <c r="AC566" s="27"/>
      <c r="AD566" s="27"/>
      <c r="AE566" s="27"/>
      <c r="AF566" s="27"/>
      <c r="AG566" s="27"/>
    </row>
    <row r="567" spans="1:33" s="82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3"/>
      <c r="W567" s="53"/>
      <c r="X567" s="53"/>
      <c r="Y567" s="51"/>
      <c r="Z567" s="51"/>
      <c r="AA567" s="27"/>
      <c r="AB567" s="27"/>
      <c r="AC567" s="27"/>
      <c r="AD567" s="27"/>
      <c r="AE567" s="27"/>
      <c r="AF567" s="27"/>
      <c r="AG567" s="27"/>
    </row>
    <row r="568" spans="1:33" s="82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3"/>
      <c r="W568" s="53"/>
      <c r="X568" s="53"/>
      <c r="Y568" s="51"/>
      <c r="Z568" s="51"/>
      <c r="AA568" s="27"/>
      <c r="AB568" s="27"/>
      <c r="AC568" s="27"/>
      <c r="AD568" s="27"/>
      <c r="AE568" s="27"/>
      <c r="AF568" s="27"/>
      <c r="AG568" s="27"/>
    </row>
    <row r="569" spans="1:33" s="82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3"/>
      <c r="W569" s="53"/>
      <c r="X569" s="53"/>
      <c r="Y569" s="51"/>
      <c r="Z569" s="51"/>
      <c r="AA569" s="27"/>
      <c r="AB569" s="27"/>
      <c r="AC569" s="27"/>
      <c r="AD569" s="27"/>
      <c r="AE569" s="27"/>
      <c r="AF569" s="27"/>
      <c r="AG569" s="27"/>
    </row>
    <row r="570" spans="1:33" s="82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3"/>
      <c r="W570" s="53"/>
      <c r="X570" s="53"/>
      <c r="Y570" s="51"/>
      <c r="Z570" s="51"/>
      <c r="AA570" s="27"/>
      <c r="AB570" s="27"/>
      <c r="AC570" s="27"/>
      <c r="AD570" s="27"/>
      <c r="AE570" s="27"/>
      <c r="AF570" s="27"/>
      <c r="AG570" s="27"/>
    </row>
    <row r="571" spans="1:33" s="82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3"/>
      <c r="W571" s="53"/>
      <c r="X571" s="53"/>
      <c r="Y571" s="51"/>
      <c r="Z571" s="51"/>
      <c r="AA571" s="27"/>
      <c r="AB571" s="27"/>
      <c r="AC571" s="27"/>
      <c r="AD571" s="27"/>
      <c r="AE571" s="27"/>
      <c r="AF571" s="27"/>
      <c r="AG571" s="27"/>
    </row>
    <row r="572" spans="1:33" s="82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3"/>
      <c r="W572" s="53"/>
      <c r="X572" s="53"/>
      <c r="Y572" s="51"/>
      <c r="Z572" s="51"/>
      <c r="AA572" s="27"/>
      <c r="AB572" s="27"/>
      <c r="AC572" s="27"/>
      <c r="AD572" s="27"/>
      <c r="AE572" s="27"/>
      <c r="AF572" s="27"/>
      <c r="AG572" s="27"/>
    </row>
    <row r="573" spans="1:33" s="82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3"/>
      <c r="W573" s="53"/>
      <c r="X573" s="53"/>
      <c r="Y573" s="51"/>
      <c r="Z573" s="51"/>
      <c r="AA573" s="27"/>
      <c r="AB573" s="27"/>
      <c r="AC573" s="27"/>
      <c r="AD573" s="27"/>
      <c r="AE573" s="27"/>
      <c r="AF573" s="27"/>
      <c r="AG573" s="27"/>
    </row>
    <row r="574" spans="1:33" s="82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3"/>
      <c r="W574" s="53"/>
      <c r="X574" s="53"/>
      <c r="Y574" s="51"/>
      <c r="Z574" s="51"/>
      <c r="AA574" s="27"/>
      <c r="AB574" s="27"/>
      <c r="AC574" s="27"/>
      <c r="AD574" s="27"/>
      <c r="AE574" s="27"/>
      <c r="AF574" s="27"/>
      <c r="AG574" s="27"/>
    </row>
    <row r="575" spans="1:33" s="82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3"/>
      <c r="W575" s="53"/>
      <c r="X575" s="53"/>
      <c r="Y575" s="51"/>
      <c r="Z575" s="51"/>
      <c r="AA575" s="27"/>
      <c r="AB575" s="27"/>
      <c r="AC575" s="27"/>
      <c r="AD575" s="27"/>
      <c r="AE575" s="27"/>
      <c r="AF575" s="27"/>
      <c r="AG575" s="27"/>
    </row>
    <row r="576" spans="1:33" s="82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3"/>
      <c r="W576" s="53"/>
      <c r="X576" s="53"/>
      <c r="Y576" s="51"/>
      <c r="Z576" s="51"/>
      <c r="AA576" s="27"/>
      <c r="AB576" s="27"/>
      <c r="AC576" s="27"/>
      <c r="AD576" s="27"/>
      <c r="AE576" s="27"/>
      <c r="AF576" s="27"/>
      <c r="AG576" s="27"/>
    </row>
    <row r="577" spans="1:33" s="82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3"/>
      <c r="W577" s="53"/>
      <c r="X577" s="53"/>
      <c r="Y577" s="51"/>
      <c r="Z577" s="51"/>
      <c r="AA577" s="27"/>
      <c r="AB577" s="27"/>
      <c r="AC577" s="27"/>
      <c r="AD577" s="27"/>
      <c r="AE577" s="27"/>
      <c r="AF577" s="27"/>
      <c r="AG577" s="27"/>
    </row>
    <row r="578" spans="1:33" s="82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3"/>
      <c r="W578" s="53"/>
      <c r="X578" s="53"/>
      <c r="Y578" s="51"/>
      <c r="Z578" s="51"/>
      <c r="AA578" s="27"/>
      <c r="AB578" s="27"/>
      <c r="AC578" s="27"/>
      <c r="AD578" s="27"/>
      <c r="AE578" s="27"/>
      <c r="AF578" s="27"/>
      <c r="AG578" s="27"/>
    </row>
    <row r="579" spans="1:33" s="82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3"/>
      <c r="W579" s="53"/>
      <c r="X579" s="53"/>
      <c r="Y579" s="51"/>
      <c r="Z579" s="51"/>
      <c r="AA579" s="27"/>
      <c r="AB579" s="27"/>
      <c r="AC579" s="27"/>
      <c r="AD579" s="27"/>
      <c r="AE579" s="27"/>
      <c r="AF579" s="27"/>
      <c r="AG579" s="27"/>
    </row>
    <row r="580" spans="1:33" s="82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3"/>
      <c r="W580" s="53"/>
      <c r="X580" s="53"/>
      <c r="Y580" s="51"/>
      <c r="Z580" s="51"/>
      <c r="AA580" s="27"/>
      <c r="AB580" s="27"/>
      <c r="AC580" s="27"/>
      <c r="AD580" s="27"/>
      <c r="AE580" s="27"/>
      <c r="AF580" s="27"/>
      <c r="AG580" s="27"/>
    </row>
    <row r="581" spans="1:33" s="82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3"/>
      <c r="W581" s="53"/>
      <c r="X581" s="53"/>
      <c r="Y581" s="51"/>
      <c r="Z581" s="51"/>
      <c r="AA581" s="27"/>
      <c r="AB581" s="27"/>
      <c r="AC581" s="27"/>
      <c r="AD581" s="27"/>
      <c r="AE581" s="27"/>
      <c r="AF581" s="27"/>
      <c r="AG581" s="27"/>
    </row>
    <row r="582" spans="1:33" s="82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3"/>
      <c r="W582" s="53"/>
      <c r="X582" s="53"/>
      <c r="Y582" s="51"/>
      <c r="Z582" s="51"/>
      <c r="AA582" s="27"/>
      <c r="AB582" s="27"/>
      <c r="AC582" s="27"/>
      <c r="AD582" s="27"/>
      <c r="AE582" s="27"/>
      <c r="AF582" s="27"/>
      <c r="AG582" s="27"/>
    </row>
    <row r="583" spans="1:33" s="82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3"/>
      <c r="W583" s="53"/>
      <c r="X583" s="53"/>
      <c r="Y583" s="51"/>
      <c r="Z583" s="51"/>
      <c r="AA583" s="27"/>
      <c r="AB583" s="27"/>
      <c r="AC583" s="27"/>
      <c r="AD583" s="27"/>
      <c r="AE583" s="27"/>
      <c r="AF583" s="27"/>
      <c r="AG583" s="27"/>
    </row>
    <row r="584" spans="1:33" s="82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3"/>
      <c r="W584" s="53"/>
      <c r="X584" s="53"/>
      <c r="Y584" s="51"/>
      <c r="Z584" s="51"/>
      <c r="AA584" s="27"/>
      <c r="AB584" s="27"/>
      <c r="AC584" s="27"/>
      <c r="AD584" s="27"/>
      <c r="AE584" s="27"/>
      <c r="AF584" s="27"/>
      <c r="AG584" s="27"/>
    </row>
    <row r="585" spans="1:33" s="82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3"/>
      <c r="W585" s="53"/>
      <c r="X585" s="53"/>
      <c r="Y585" s="51"/>
      <c r="Z585" s="51"/>
      <c r="AA585" s="27"/>
      <c r="AB585" s="27"/>
      <c r="AC585" s="27"/>
      <c r="AD585" s="27"/>
      <c r="AE585" s="27"/>
      <c r="AF585" s="27"/>
      <c r="AG585" s="27"/>
    </row>
    <row r="586" spans="1:33" s="82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3"/>
      <c r="W586" s="53"/>
      <c r="X586" s="53"/>
      <c r="Y586" s="51"/>
      <c r="Z586" s="51"/>
      <c r="AA586" s="27"/>
      <c r="AB586" s="27"/>
      <c r="AC586" s="27"/>
      <c r="AD586" s="27"/>
      <c r="AE586" s="27"/>
      <c r="AF586" s="27"/>
      <c r="AG586" s="27"/>
    </row>
    <row r="587" spans="1:33" s="82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3"/>
      <c r="W587" s="53"/>
      <c r="X587" s="53"/>
      <c r="Y587" s="51"/>
      <c r="Z587" s="51"/>
      <c r="AA587" s="27"/>
      <c r="AB587" s="27"/>
      <c r="AC587" s="27"/>
      <c r="AD587" s="27"/>
      <c r="AE587" s="27"/>
      <c r="AF587" s="27"/>
      <c r="AG587" s="27"/>
    </row>
    <row r="588" spans="1:33" s="82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3"/>
      <c r="W588" s="53"/>
      <c r="X588" s="53"/>
      <c r="Y588" s="51"/>
      <c r="Z588" s="51"/>
      <c r="AA588" s="27"/>
      <c r="AB588" s="27"/>
      <c r="AC588" s="27"/>
      <c r="AD588" s="27"/>
      <c r="AE588" s="27"/>
      <c r="AF588" s="27"/>
      <c r="AG588" s="27"/>
    </row>
    <row r="589" spans="1:33" s="82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3"/>
      <c r="W589" s="53"/>
      <c r="X589" s="53"/>
      <c r="Y589" s="51"/>
      <c r="Z589" s="51"/>
      <c r="AA589" s="27"/>
      <c r="AB589" s="27"/>
      <c r="AC589" s="27"/>
      <c r="AD589" s="27"/>
      <c r="AE589" s="27"/>
      <c r="AF589" s="27"/>
      <c r="AG589" s="27"/>
    </row>
    <row r="590" spans="1:33" s="82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3"/>
      <c r="W590" s="53"/>
      <c r="X590" s="53"/>
      <c r="Y590" s="51"/>
      <c r="Z590" s="51"/>
      <c r="AA590" s="27"/>
      <c r="AB590" s="27"/>
      <c r="AC590" s="27"/>
      <c r="AD590" s="27"/>
      <c r="AE590" s="27"/>
      <c r="AF590" s="27"/>
      <c r="AG590" s="27"/>
    </row>
    <row r="591" spans="1:33" s="82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3"/>
      <c r="W591" s="53"/>
      <c r="X591" s="53"/>
      <c r="Y591" s="51"/>
      <c r="Z591" s="51"/>
      <c r="AA591" s="27"/>
      <c r="AB591" s="27"/>
      <c r="AC591" s="27"/>
      <c r="AD591" s="27"/>
      <c r="AE591" s="27"/>
      <c r="AF591" s="27"/>
      <c r="AG591" s="27"/>
    </row>
    <row r="592" spans="1:33" s="82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3"/>
      <c r="W592" s="53"/>
      <c r="X592" s="53"/>
      <c r="Y592" s="51"/>
      <c r="Z592" s="51"/>
      <c r="AA592" s="27"/>
      <c r="AB592" s="27"/>
      <c r="AC592" s="27"/>
      <c r="AD592" s="27"/>
      <c r="AE592" s="27"/>
      <c r="AF592" s="27"/>
      <c r="AG592" s="27"/>
    </row>
    <row r="593" spans="1:33" s="82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3"/>
      <c r="W593" s="53"/>
      <c r="X593" s="53"/>
      <c r="Y593" s="51"/>
      <c r="Z593" s="51"/>
      <c r="AA593" s="27"/>
      <c r="AB593" s="27"/>
      <c r="AC593" s="27"/>
      <c r="AD593" s="27"/>
      <c r="AE593" s="27"/>
      <c r="AF593" s="27"/>
      <c r="AG593" s="27"/>
    </row>
    <row r="594" spans="1:33" s="82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3"/>
      <c r="W594" s="53"/>
      <c r="X594" s="53"/>
      <c r="Y594" s="51"/>
      <c r="Z594" s="51"/>
      <c r="AA594" s="27"/>
      <c r="AB594" s="27"/>
      <c r="AC594" s="27"/>
      <c r="AD594" s="27"/>
      <c r="AE594" s="27"/>
      <c r="AF594" s="27"/>
      <c r="AG594" s="27"/>
    </row>
    <row r="595" spans="1:33" s="82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3"/>
      <c r="W595" s="53"/>
      <c r="X595" s="53"/>
      <c r="Y595" s="51"/>
      <c r="Z595" s="51"/>
      <c r="AA595" s="27"/>
      <c r="AB595" s="27"/>
      <c r="AC595" s="27"/>
      <c r="AD595" s="27"/>
      <c r="AE595" s="27"/>
      <c r="AF595" s="27"/>
      <c r="AG595" s="27"/>
    </row>
    <row r="596" spans="1:33" s="82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3"/>
      <c r="W596" s="53"/>
      <c r="X596" s="53"/>
      <c r="Y596" s="51"/>
      <c r="Z596" s="51"/>
      <c r="AA596" s="27"/>
      <c r="AB596" s="27"/>
      <c r="AC596" s="27"/>
      <c r="AD596" s="27"/>
      <c r="AE596" s="27"/>
      <c r="AF596" s="27"/>
      <c r="AG596" s="27"/>
    </row>
    <row r="597" spans="1:33" s="82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3"/>
      <c r="W597" s="53"/>
      <c r="X597" s="53"/>
      <c r="Y597" s="51"/>
      <c r="Z597" s="51"/>
      <c r="AA597" s="27"/>
      <c r="AB597" s="27"/>
      <c r="AC597" s="27"/>
      <c r="AD597" s="27"/>
      <c r="AE597" s="27"/>
      <c r="AF597" s="27"/>
      <c r="AG597" s="27"/>
    </row>
    <row r="598" spans="1:33" s="82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3"/>
      <c r="W598" s="53"/>
      <c r="X598" s="53"/>
      <c r="Y598" s="51"/>
      <c r="Z598" s="51"/>
      <c r="AA598" s="27"/>
      <c r="AB598" s="27"/>
      <c r="AC598" s="27"/>
      <c r="AD598" s="27"/>
      <c r="AE598" s="27"/>
      <c r="AF598" s="27"/>
      <c r="AG598" s="27"/>
    </row>
    <row r="599" spans="1:33" s="82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3"/>
      <c r="W599" s="53"/>
      <c r="X599" s="53"/>
      <c r="Y599" s="51"/>
      <c r="Z599" s="51"/>
      <c r="AA599" s="27"/>
      <c r="AB599" s="27"/>
      <c r="AC599" s="27"/>
      <c r="AD599" s="27"/>
      <c r="AE599" s="27"/>
      <c r="AF599" s="27"/>
      <c r="AG599" s="27"/>
    </row>
    <row r="600" spans="1:33" s="82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3"/>
      <c r="W600" s="53"/>
      <c r="X600" s="53"/>
      <c r="Y600" s="51"/>
      <c r="Z600" s="51"/>
      <c r="AA600" s="27"/>
      <c r="AB600" s="27"/>
      <c r="AC600" s="27"/>
      <c r="AD600" s="27"/>
      <c r="AE600" s="27"/>
      <c r="AF600" s="27"/>
      <c r="AG600" s="27"/>
    </row>
    <row r="601" spans="1:33" s="82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3"/>
      <c r="W601" s="53"/>
      <c r="X601" s="53"/>
      <c r="Y601" s="51"/>
      <c r="Z601" s="51"/>
      <c r="AA601" s="27"/>
      <c r="AB601" s="27"/>
      <c r="AC601" s="27"/>
      <c r="AD601" s="27"/>
      <c r="AE601" s="27"/>
      <c r="AF601" s="27"/>
      <c r="AG601" s="27"/>
    </row>
    <row r="602" spans="1:33" s="82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3"/>
      <c r="W602" s="53"/>
      <c r="X602" s="53"/>
      <c r="Y602" s="51"/>
      <c r="Z602" s="51"/>
      <c r="AA602" s="27"/>
      <c r="AB602" s="27"/>
      <c r="AC602" s="27"/>
      <c r="AD602" s="27"/>
      <c r="AE602" s="27"/>
      <c r="AF602" s="27"/>
      <c r="AG602" s="27"/>
    </row>
    <row r="603" spans="1:33" s="82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3"/>
      <c r="W603" s="53"/>
      <c r="X603" s="53"/>
      <c r="Y603" s="51"/>
      <c r="Z603" s="51"/>
      <c r="AA603" s="27"/>
      <c r="AB603" s="27"/>
      <c r="AC603" s="27"/>
      <c r="AD603" s="27"/>
      <c r="AE603" s="27"/>
      <c r="AF603" s="27"/>
      <c r="AG603" s="27"/>
    </row>
    <row r="604" spans="1:33" s="82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3"/>
      <c r="W604" s="53"/>
      <c r="X604" s="53"/>
      <c r="Y604" s="51"/>
      <c r="Z604" s="51"/>
      <c r="AA604" s="27"/>
      <c r="AB604" s="27"/>
      <c r="AC604" s="27"/>
      <c r="AD604" s="27"/>
      <c r="AE604" s="27"/>
      <c r="AF604" s="27"/>
      <c r="AG604" s="27"/>
    </row>
    <row r="605" spans="1:33" s="82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3"/>
      <c r="W605" s="53"/>
      <c r="X605" s="53"/>
      <c r="Y605" s="51"/>
      <c r="Z605" s="51"/>
      <c r="AA605" s="27"/>
      <c r="AB605" s="27"/>
      <c r="AC605" s="27"/>
      <c r="AD605" s="27"/>
      <c r="AE605" s="27"/>
      <c r="AF605" s="27"/>
      <c r="AG605" s="27"/>
    </row>
    <row r="606" spans="1:33" s="82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3"/>
      <c r="W606" s="53"/>
      <c r="X606" s="53"/>
      <c r="Y606" s="51"/>
      <c r="Z606" s="51"/>
      <c r="AA606" s="27"/>
      <c r="AB606" s="27"/>
      <c r="AC606" s="27"/>
      <c r="AD606" s="27"/>
      <c r="AE606" s="27"/>
      <c r="AF606" s="27"/>
      <c r="AG606" s="27"/>
    </row>
    <row r="607" spans="1:33" s="82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3"/>
      <c r="W607" s="53"/>
      <c r="X607" s="53"/>
      <c r="Y607" s="51"/>
      <c r="Z607" s="51"/>
      <c r="AA607" s="27"/>
      <c r="AB607" s="27"/>
      <c r="AC607" s="27"/>
      <c r="AD607" s="27"/>
      <c r="AE607" s="27"/>
      <c r="AF607" s="27"/>
      <c r="AG607" s="27"/>
    </row>
    <row r="608" spans="1:33" s="82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3"/>
      <c r="W608" s="53"/>
      <c r="X608" s="53"/>
      <c r="Y608" s="51"/>
      <c r="Z608" s="51"/>
      <c r="AA608" s="27"/>
      <c r="AB608" s="27"/>
      <c r="AC608" s="27"/>
      <c r="AD608" s="27"/>
      <c r="AE608" s="27"/>
      <c r="AF608" s="27"/>
      <c r="AG608" s="27"/>
    </row>
    <row r="609" spans="1:33" s="82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3"/>
      <c r="W609" s="53"/>
      <c r="X609" s="53"/>
      <c r="Y609" s="51"/>
      <c r="Z609" s="51"/>
      <c r="AA609" s="27"/>
      <c r="AB609" s="27"/>
      <c r="AC609" s="27"/>
      <c r="AD609" s="27"/>
      <c r="AE609" s="27"/>
      <c r="AF609" s="27"/>
      <c r="AG609" s="27"/>
    </row>
    <row r="610" spans="1:33" s="82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3"/>
      <c r="W610" s="53"/>
      <c r="X610" s="53"/>
      <c r="Y610" s="51"/>
      <c r="Z610" s="51"/>
      <c r="AA610" s="27"/>
      <c r="AB610" s="27"/>
      <c r="AC610" s="27"/>
      <c r="AD610" s="27"/>
      <c r="AE610" s="27"/>
      <c r="AF610" s="27"/>
      <c r="AG610" s="27"/>
    </row>
    <row r="611" spans="1:33" s="82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3"/>
      <c r="W611" s="53"/>
      <c r="X611" s="53"/>
      <c r="Y611" s="51"/>
      <c r="Z611" s="51"/>
      <c r="AA611" s="27"/>
      <c r="AB611" s="27"/>
      <c r="AC611" s="27"/>
      <c r="AD611" s="27"/>
      <c r="AE611" s="27"/>
      <c r="AF611" s="27"/>
      <c r="AG611" s="27"/>
    </row>
    <row r="612" spans="1:33" s="82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3"/>
      <c r="W612" s="53"/>
      <c r="X612" s="53"/>
      <c r="Y612" s="51"/>
      <c r="Z612" s="51"/>
      <c r="AA612" s="27"/>
      <c r="AB612" s="27"/>
      <c r="AC612" s="27"/>
      <c r="AD612" s="27"/>
      <c r="AE612" s="27"/>
      <c r="AF612" s="27"/>
      <c r="AG612" s="27"/>
    </row>
    <row r="613" spans="1:33" s="82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3"/>
      <c r="W613" s="53"/>
      <c r="X613" s="53"/>
      <c r="Y613" s="51"/>
      <c r="Z613" s="51"/>
      <c r="AA613" s="27"/>
      <c r="AB613" s="27"/>
      <c r="AC613" s="27"/>
      <c r="AD613" s="27"/>
      <c r="AE613" s="27"/>
      <c r="AF613" s="27"/>
      <c r="AG613" s="27"/>
    </row>
    <row r="614" spans="1:33" s="82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3"/>
      <c r="W614" s="53"/>
      <c r="X614" s="53"/>
      <c r="Y614" s="51"/>
      <c r="Z614" s="51"/>
      <c r="AA614" s="27"/>
      <c r="AB614" s="27"/>
      <c r="AC614" s="27"/>
      <c r="AD614" s="27"/>
      <c r="AE614" s="27"/>
      <c r="AF614" s="27"/>
      <c r="AG614" s="27"/>
    </row>
    <row r="615" spans="1:33" s="82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3"/>
      <c r="W615" s="53"/>
      <c r="X615" s="53"/>
      <c r="Y615" s="51"/>
      <c r="Z615" s="51"/>
      <c r="AA615" s="27"/>
      <c r="AB615" s="27"/>
      <c r="AC615" s="27"/>
      <c r="AD615" s="27"/>
      <c r="AE615" s="27"/>
      <c r="AF615" s="27"/>
      <c r="AG615" s="27"/>
    </row>
    <row r="616" spans="1:33" s="82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3"/>
      <c r="W616" s="53"/>
      <c r="X616" s="53"/>
      <c r="Y616" s="51"/>
      <c r="Z616" s="51"/>
      <c r="AA616" s="27"/>
      <c r="AB616" s="27"/>
      <c r="AC616" s="27"/>
      <c r="AD616" s="27"/>
      <c r="AE616" s="27"/>
      <c r="AF616" s="27"/>
      <c r="AG616" s="27"/>
    </row>
    <row r="617" spans="1:33" s="82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3"/>
      <c r="W617" s="53"/>
      <c r="X617" s="53"/>
      <c r="Y617" s="51"/>
      <c r="Z617" s="51"/>
      <c r="AA617" s="27"/>
      <c r="AB617" s="27"/>
      <c r="AC617" s="27"/>
      <c r="AD617" s="27"/>
      <c r="AE617" s="27"/>
      <c r="AF617" s="27"/>
      <c r="AG617" s="27"/>
    </row>
    <row r="618" spans="1:33" s="82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3"/>
      <c r="W618" s="53"/>
      <c r="X618" s="53"/>
      <c r="Y618" s="51"/>
      <c r="Z618" s="51"/>
      <c r="AA618" s="27"/>
      <c r="AB618" s="27"/>
      <c r="AC618" s="27"/>
      <c r="AD618" s="27"/>
      <c r="AE618" s="27"/>
      <c r="AF618" s="27"/>
      <c r="AG618" s="27"/>
    </row>
    <row r="619" spans="1:33" s="82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3"/>
      <c r="W619" s="53"/>
      <c r="X619" s="53"/>
      <c r="Y619" s="51"/>
      <c r="Z619" s="51"/>
      <c r="AA619" s="27"/>
      <c r="AB619" s="27"/>
      <c r="AC619" s="27"/>
      <c r="AD619" s="27"/>
      <c r="AE619" s="27"/>
      <c r="AF619" s="27"/>
      <c r="AG619" s="27"/>
    </row>
    <row r="620" spans="1:33" s="82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3"/>
      <c r="W620" s="53"/>
      <c r="X620" s="53"/>
      <c r="Y620" s="51"/>
      <c r="Z620" s="51"/>
      <c r="AA620" s="27"/>
      <c r="AB620" s="27"/>
      <c r="AC620" s="27"/>
      <c r="AD620" s="27"/>
      <c r="AE620" s="27"/>
      <c r="AF620" s="27"/>
      <c r="AG620" s="27"/>
    </row>
    <row r="621" spans="1:33" s="82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3"/>
      <c r="W621" s="53"/>
      <c r="X621" s="53"/>
      <c r="Y621" s="51"/>
      <c r="Z621" s="51"/>
      <c r="AA621" s="27"/>
      <c r="AB621" s="27"/>
      <c r="AC621" s="27"/>
      <c r="AD621" s="27"/>
      <c r="AE621" s="27"/>
      <c r="AF621" s="27"/>
      <c r="AG621" s="27"/>
    </row>
    <row r="622" spans="1:33" s="82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3"/>
      <c r="W622" s="53"/>
      <c r="X622" s="53"/>
      <c r="Y622" s="51"/>
      <c r="Z622" s="51"/>
      <c r="AA622" s="27"/>
      <c r="AB622" s="27"/>
      <c r="AC622" s="27"/>
      <c r="AD622" s="27"/>
      <c r="AE622" s="27"/>
      <c r="AF622" s="27"/>
      <c r="AG622" s="27"/>
    </row>
    <row r="623" spans="1:33" s="82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3"/>
      <c r="W623" s="53"/>
      <c r="X623" s="53"/>
      <c r="Y623" s="51"/>
      <c r="Z623" s="51"/>
      <c r="AA623" s="27"/>
      <c r="AB623" s="27"/>
      <c r="AC623" s="27"/>
      <c r="AD623" s="27"/>
      <c r="AE623" s="27"/>
      <c r="AF623" s="27"/>
      <c r="AG623" s="27"/>
    </row>
    <row r="624" spans="1:33" s="82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3"/>
      <c r="W624" s="53"/>
      <c r="X624" s="53"/>
      <c r="Y624" s="51"/>
      <c r="Z624" s="51"/>
      <c r="AA624" s="27"/>
      <c r="AB624" s="27"/>
      <c r="AC624" s="27"/>
      <c r="AD624" s="27"/>
      <c r="AE624" s="27"/>
      <c r="AF624" s="27"/>
      <c r="AG624" s="27"/>
    </row>
    <row r="625" spans="1:33" s="82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3"/>
      <c r="W625" s="53"/>
      <c r="X625" s="53"/>
      <c r="Y625" s="51"/>
      <c r="Z625" s="51"/>
      <c r="AA625" s="27"/>
      <c r="AB625" s="27"/>
      <c r="AC625" s="27"/>
      <c r="AD625" s="27"/>
      <c r="AE625" s="27"/>
      <c r="AF625" s="27"/>
      <c r="AG625" s="27"/>
    </row>
    <row r="626" spans="1:33" s="82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3"/>
      <c r="W626" s="53"/>
      <c r="X626" s="53"/>
      <c r="Y626" s="51"/>
      <c r="Z626" s="51"/>
      <c r="AA626" s="27"/>
      <c r="AB626" s="27"/>
      <c r="AC626" s="27"/>
      <c r="AD626" s="27"/>
      <c r="AE626" s="27"/>
      <c r="AF626" s="27"/>
      <c r="AG626" s="27"/>
    </row>
    <row r="627" spans="1:33" s="82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3"/>
      <c r="W627" s="53"/>
      <c r="X627" s="53"/>
      <c r="Y627" s="51"/>
      <c r="Z627" s="51"/>
      <c r="AA627" s="27"/>
      <c r="AB627" s="27"/>
      <c r="AC627" s="27"/>
      <c r="AD627" s="27"/>
      <c r="AE627" s="27"/>
      <c r="AF627" s="27"/>
      <c r="AG627" s="27"/>
    </row>
    <row r="628" spans="1:33" s="82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3"/>
      <c r="W628" s="53"/>
      <c r="X628" s="53"/>
      <c r="Y628" s="51"/>
      <c r="Z628" s="51"/>
      <c r="AA628" s="27"/>
      <c r="AB628" s="27"/>
      <c r="AC628" s="27"/>
      <c r="AD628" s="27"/>
      <c r="AE628" s="27"/>
      <c r="AF628" s="27"/>
      <c r="AG628" s="27"/>
    </row>
    <row r="629" spans="1:33" s="82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3"/>
      <c r="W629" s="53"/>
      <c r="X629" s="53"/>
      <c r="Y629" s="51"/>
      <c r="Z629" s="51"/>
      <c r="AA629" s="27"/>
      <c r="AB629" s="27"/>
      <c r="AC629" s="27"/>
      <c r="AD629" s="27"/>
      <c r="AE629" s="27"/>
      <c r="AF629" s="27"/>
      <c r="AG629" s="27"/>
    </row>
    <row r="630" spans="1:33" s="82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3"/>
      <c r="W630" s="53"/>
      <c r="X630" s="53"/>
      <c r="Y630" s="51"/>
      <c r="Z630" s="51"/>
      <c r="AA630" s="27"/>
      <c r="AB630" s="27"/>
      <c r="AC630" s="27"/>
      <c r="AD630" s="27"/>
      <c r="AE630" s="27"/>
      <c r="AF630" s="27"/>
      <c r="AG630" s="27"/>
    </row>
    <row r="631" spans="1:33" s="82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3"/>
      <c r="W631" s="53"/>
      <c r="X631" s="53"/>
      <c r="Y631" s="51"/>
      <c r="Z631" s="51"/>
      <c r="AA631" s="27"/>
      <c r="AB631" s="27"/>
      <c r="AC631" s="27"/>
      <c r="AD631" s="27"/>
      <c r="AE631" s="27"/>
      <c r="AF631" s="27"/>
      <c r="AG631" s="27"/>
    </row>
    <row r="632" spans="1:33" s="82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3"/>
      <c r="W632" s="53"/>
      <c r="X632" s="53"/>
      <c r="Y632" s="51"/>
      <c r="Z632" s="51"/>
      <c r="AA632" s="27"/>
      <c r="AB632" s="27"/>
      <c r="AC632" s="27"/>
      <c r="AD632" s="27"/>
      <c r="AE632" s="27"/>
      <c r="AF632" s="27"/>
      <c r="AG632" s="27"/>
    </row>
    <row r="633" spans="1:33" s="82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3"/>
      <c r="W633" s="53"/>
      <c r="X633" s="53"/>
      <c r="Y633" s="51"/>
      <c r="Z633" s="51"/>
      <c r="AA633" s="27"/>
      <c r="AB633" s="27"/>
      <c r="AC633" s="27"/>
      <c r="AD633" s="27"/>
      <c r="AE633" s="27"/>
      <c r="AF633" s="27"/>
      <c r="AG633" s="27"/>
    </row>
    <row r="634" spans="1:33" s="82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3"/>
      <c r="W634" s="53"/>
      <c r="X634" s="53"/>
      <c r="Y634" s="51"/>
      <c r="Z634" s="51"/>
      <c r="AA634" s="27"/>
      <c r="AB634" s="27"/>
      <c r="AC634" s="27"/>
      <c r="AD634" s="27"/>
      <c r="AE634" s="27"/>
      <c r="AF634" s="27"/>
      <c r="AG634" s="27"/>
    </row>
    <row r="635" spans="1:33" s="82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3"/>
      <c r="W635" s="53"/>
      <c r="X635" s="53"/>
      <c r="Y635" s="51"/>
      <c r="Z635" s="51"/>
      <c r="AA635" s="27"/>
      <c r="AB635" s="27"/>
      <c r="AC635" s="27"/>
      <c r="AD635" s="27"/>
      <c r="AE635" s="27"/>
      <c r="AF635" s="27"/>
      <c r="AG635" s="27"/>
    </row>
    <row r="636" spans="1:33" s="82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3"/>
      <c r="W636" s="53"/>
      <c r="X636" s="53"/>
      <c r="Y636" s="51"/>
      <c r="Z636" s="51"/>
      <c r="AA636" s="27"/>
      <c r="AB636" s="27"/>
      <c r="AC636" s="27"/>
      <c r="AD636" s="27"/>
      <c r="AE636" s="27"/>
      <c r="AF636" s="27"/>
      <c r="AG636" s="27"/>
    </row>
    <row r="637" spans="1:33" s="82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3"/>
      <c r="W637" s="53"/>
      <c r="X637" s="53"/>
      <c r="Y637" s="51"/>
      <c r="Z637" s="51"/>
      <c r="AA637" s="27"/>
      <c r="AB637" s="27"/>
      <c r="AC637" s="27"/>
      <c r="AD637" s="27"/>
      <c r="AE637" s="27"/>
      <c r="AF637" s="27"/>
      <c r="AG637" s="27"/>
    </row>
    <row r="638" spans="1:33" s="82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3"/>
      <c r="W638" s="53"/>
      <c r="X638" s="53"/>
      <c r="Y638" s="51"/>
      <c r="Z638" s="51"/>
      <c r="AA638" s="27"/>
      <c r="AB638" s="27"/>
      <c r="AC638" s="27"/>
      <c r="AD638" s="27"/>
      <c r="AE638" s="27"/>
      <c r="AF638" s="27"/>
      <c r="AG638" s="27"/>
    </row>
    <row r="639" spans="1:33" s="82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3"/>
      <c r="W639" s="53"/>
      <c r="X639" s="53"/>
      <c r="Y639" s="51"/>
      <c r="Z639" s="51"/>
      <c r="AA639" s="27"/>
      <c r="AB639" s="27"/>
      <c r="AC639" s="27"/>
      <c r="AD639" s="27"/>
      <c r="AE639" s="27"/>
      <c r="AF639" s="27"/>
      <c r="AG639" s="27"/>
    </row>
    <row r="640" spans="1:33" s="82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3"/>
      <c r="W640" s="53"/>
      <c r="X640" s="53"/>
      <c r="Y640" s="51"/>
      <c r="Z640" s="51"/>
      <c r="AA640" s="27"/>
      <c r="AB640" s="27"/>
      <c r="AC640" s="27"/>
      <c r="AD640" s="27"/>
      <c r="AE640" s="27"/>
      <c r="AF640" s="27"/>
      <c r="AG640" s="27"/>
    </row>
    <row r="641" spans="1:33" s="82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3"/>
      <c r="W641" s="53"/>
      <c r="X641" s="53"/>
      <c r="Y641" s="51"/>
      <c r="Z641" s="51"/>
      <c r="AA641" s="27"/>
      <c r="AB641" s="27"/>
      <c r="AC641" s="27"/>
      <c r="AD641" s="27"/>
      <c r="AE641" s="27"/>
      <c r="AF641" s="27"/>
      <c r="AG641" s="27"/>
    </row>
    <row r="642" spans="1:33" s="82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3"/>
      <c r="W642" s="53"/>
      <c r="X642" s="53"/>
      <c r="Y642" s="51"/>
      <c r="Z642" s="51"/>
      <c r="AA642" s="27"/>
      <c r="AB642" s="27"/>
      <c r="AC642" s="27"/>
      <c r="AD642" s="27"/>
      <c r="AE642" s="27"/>
      <c r="AF642" s="27"/>
      <c r="AG642" s="27"/>
    </row>
    <row r="643" spans="1:33" s="82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3"/>
      <c r="W643" s="53"/>
      <c r="X643" s="53"/>
      <c r="Y643" s="51"/>
      <c r="Z643" s="51"/>
      <c r="AA643" s="27"/>
      <c r="AB643" s="27"/>
      <c r="AC643" s="27"/>
      <c r="AD643" s="27"/>
      <c r="AE643" s="27"/>
      <c r="AF643" s="27"/>
      <c r="AG643" s="27"/>
    </row>
    <row r="644" spans="1:33" s="82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3"/>
      <c r="W644" s="53"/>
      <c r="X644" s="53"/>
      <c r="Y644" s="51"/>
      <c r="Z644" s="51"/>
      <c r="AA644" s="27"/>
      <c r="AB644" s="27"/>
      <c r="AC644" s="27"/>
      <c r="AD644" s="27"/>
      <c r="AE644" s="27"/>
      <c r="AF644" s="27"/>
      <c r="AG644" s="27"/>
    </row>
    <row r="645" spans="1:33" s="82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3"/>
      <c r="W645" s="53"/>
      <c r="X645" s="53"/>
      <c r="Y645" s="51"/>
      <c r="Z645" s="51"/>
      <c r="AA645" s="27"/>
      <c r="AB645" s="27"/>
      <c r="AC645" s="27"/>
      <c r="AD645" s="27"/>
      <c r="AE645" s="27"/>
      <c r="AF645" s="27"/>
      <c r="AG645" s="27"/>
    </row>
    <row r="646" spans="1:33" s="82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3"/>
      <c r="W646" s="53"/>
      <c r="X646" s="53"/>
      <c r="Y646" s="51"/>
      <c r="Z646" s="51"/>
      <c r="AA646" s="27"/>
      <c r="AB646" s="27"/>
      <c r="AC646" s="27"/>
      <c r="AD646" s="27"/>
      <c r="AE646" s="27"/>
      <c r="AF646" s="27"/>
      <c r="AG646" s="27"/>
    </row>
    <row r="647" spans="1:33" s="82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3"/>
      <c r="W647" s="53"/>
      <c r="X647" s="53"/>
      <c r="Y647" s="51"/>
      <c r="Z647" s="51"/>
      <c r="AA647" s="27"/>
      <c r="AB647" s="27"/>
      <c r="AC647" s="27"/>
      <c r="AD647" s="27"/>
      <c r="AE647" s="27"/>
      <c r="AF647" s="27"/>
      <c r="AG647" s="27"/>
    </row>
    <row r="648" spans="1:33" s="82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3"/>
      <c r="W648" s="53"/>
      <c r="X648" s="53"/>
      <c r="Y648" s="51"/>
      <c r="Z648" s="51"/>
      <c r="AA648" s="27"/>
      <c r="AB648" s="27"/>
      <c r="AC648" s="27"/>
      <c r="AD648" s="27"/>
      <c r="AE648" s="27"/>
      <c r="AF648" s="27"/>
      <c r="AG648" s="27"/>
    </row>
    <row r="649" spans="1:33" s="82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3"/>
      <c r="W649" s="53"/>
      <c r="X649" s="53"/>
      <c r="Y649" s="51"/>
      <c r="Z649" s="51"/>
      <c r="AA649" s="27"/>
      <c r="AB649" s="27"/>
      <c r="AC649" s="27"/>
      <c r="AD649" s="27"/>
      <c r="AE649" s="27"/>
      <c r="AF649" s="27"/>
      <c r="AG649" s="27"/>
    </row>
    <row r="650" spans="1:33" s="82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3"/>
      <c r="W650" s="53"/>
      <c r="X650" s="53"/>
      <c r="Y650" s="51"/>
      <c r="Z650" s="51"/>
      <c r="AA650" s="27"/>
      <c r="AB650" s="27"/>
      <c r="AC650" s="27"/>
      <c r="AD650" s="27"/>
      <c r="AE650" s="27"/>
      <c r="AF650" s="27"/>
      <c r="AG650" s="27"/>
    </row>
    <row r="651" spans="1:33" s="82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3"/>
      <c r="W651" s="53"/>
      <c r="X651" s="53"/>
      <c r="Y651" s="51"/>
      <c r="Z651" s="51"/>
      <c r="AA651" s="27"/>
      <c r="AB651" s="27"/>
      <c r="AC651" s="27"/>
      <c r="AD651" s="27"/>
      <c r="AE651" s="27"/>
      <c r="AF651" s="27"/>
      <c r="AG651" s="27"/>
    </row>
    <row r="652" spans="1:33" s="82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3"/>
      <c r="W652" s="53"/>
      <c r="X652" s="53"/>
      <c r="Y652" s="51"/>
      <c r="Z652" s="51"/>
      <c r="AA652" s="27"/>
      <c r="AB652" s="27"/>
      <c r="AC652" s="27"/>
      <c r="AD652" s="27"/>
      <c r="AE652" s="27"/>
      <c r="AF652" s="27"/>
      <c r="AG652" s="27"/>
    </row>
    <row r="653" spans="1:33" s="82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3"/>
      <c r="W653" s="53"/>
      <c r="X653" s="53"/>
      <c r="Y653" s="51"/>
      <c r="Z653" s="51"/>
      <c r="AA653" s="27"/>
      <c r="AB653" s="27"/>
      <c r="AC653" s="27"/>
      <c r="AD653" s="27"/>
      <c r="AE653" s="27"/>
      <c r="AF653" s="27"/>
      <c r="AG653" s="27"/>
    </row>
    <row r="654" spans="1:33" s="82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3"/>
      <c r="W654" s="53"/>
      <c r="X654" s="53"/>
      <c r="Y654" s="51"/>
      <c r="Z654" s="51"/>
      <c r="AA654" s="27"/>
      <c r="AB654" s="27"/>
      <c r="AC654" s="27"/>
      <c r="AD654" s="27"/>
      <c r="AE654" s="27"/>
      <c r="AF654" s="27"/>
      <c r="AG654" s="27"/>
    </row>
    <row r="655" spans="1:33" s="82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3"/>
      <c r="W655" s="53"/>
      <c r="X655" s="53"/>
      <c r="Y655" s="51"/>
      <c r="Z655" s="51"/>
      <c r="AA655" s="27"/>
      <c r="AB655" s="27"/>
      <c r="AC655" s="27"/>
      <c r="AD655" s="27"/>
      <c r="AE655" s="27"/>
      <c r="AF655" s="27"/>
      <c r="AG655" s="27"/>
    </row>
    <row r="656" spans="1:33" s="82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3"/>
      <c r="W656" s="53"/>
      <c r="X656" s="53"/>
      <c r="Y656" s="51"/>
      <c r="Z656" s="51"/>
      <c r="AA656" s="27"/>
      <c r="AB656" s="27"/>
      <c r="AC656" s="27"/>
      <c r="AD656" s="27"/>
      <c r="AE656" s="27"/>
      <c r="AF656" s="27"/>
      <c r="AG656" s="27"/>
    </row>
    <row r="657" spans="1:33" s="82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3"/>
      <c r="W657" s="53"/>
      <c r="X657" s="53"/>
      <c r="Y657" s="51"/>
      <c r="Z657" s="51"/>
      <c r="AA657" s="27"/>
      <c r="AB657" s="27"/>
      <c r="AC657" s="27"/>
      <c r="AD657" s="27"/>
      <c r="AE657" s="27"/>
      <c r="AF657" s="27"/>
      <c r="AG657" s="27"/>
    </row>
    <row r="658" spans="1:33" s="82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3"/>
      <c r="W658" s="53"/>
      <c r="X658" s="53"/>
      <c r="Y658" s="51"/>
      <c r="Z658" s="51"/>
      <c r="AA658" s="27"/>
      <c r="AB658" s="27"/>
      <c r="AC658" s="27"/>
      <c r="AD658" s="27"/>
      <c r="AE658" s="27"/>
      <c r="AF658" s="27"/>
      <c r="AG658" s="27"/>
    </row>
    <row r="659" spans="1:33" s="82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3"/>
      <c r="W659" s="53"/>
      <c r="X659" s="53"/>
      <c r="Y659" s="51"/>
      <c r="Z659" s="51"/>
      <c r="AA659" s="27"/>
      <c r="AB659" s="27"/>
      <c r="AC659" s="27"/>
      <c r="AD659" s="27"/>
      <c r="AE659" s="27"/>
      <c r="AF659" s="27"/>
      <c r="AG659" s="27"/>
    </row>
    <row r="660" spans="1:33" s="82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3"/>
      <c r="W660" s="53"/>
      <c r="X660" s="53"/>
      <c r="Y660" s="51"/>
      <c r="Z660" s="51"/>
      <c r="AA660" s="27"/>
      <c r="AB660" s="27"/>
      <c r="AC660" s="27"/>
      <c r="AD660" s="27"/>
      <c r="AE660" s="27"/>
      <c r="AF660" s="27"/>
      <c r="AG660" s="27"/>
    </row>
    <row r="661" spans="1:33" s="82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3"/>
      <c r="W661" s="53"/>
      <c r="X661" s="53"/>
      <c r="Y661" s="51"/>
      <c r="Z661" s="51"/>
      <c r="AA661" s="27"/>
      <c r="AB661" s="27"/>
      <c r="AC661" s="27"/>
      <c r="AD661" s="27"/>
      <c r="AE661" s="27"/>
      <c r="AF661" s="27"/>
      <c r="AG661" s="27"/>
    </row>
    <row r="662" spans="1:33" s="82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3"/>
      <c r="W662" s="53"/>
      <c r="X662" s="53"/>
      <c r="Y662" s="51"/>
      <c r="Z662" s="51"/>
      <c r="AA662" s="27"/>
      <c r="AB662" s="27"/>
      <c r="AC662" s="27"/>
      <c r="AD662" s="27"/>
      <c r="AE662" s="27"/>
      <c r="AF662" s="27"/>
      <c r="AG662" s="27"/>
    </row>
    <row r="663" spans="1:33" s="82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3"/>
      <c r="W663" s="53"/>
      <c r="X663" s="53"/>
      <c r="Y663" s="51"/>
      <c r="Z663" s="51"/>
      <c r="AA663" s="27"/>
      <c r="AB663" s="27"/>
      <c r="AC663" s="27"/>
      <c r="AD663" s="27"/>
      <c r="AE663" s="27"/>
      <c r="AF663" s="27"/>
      <c r="AG663" s="27"/>
    </row>
    <row r="664" spans="1:33" s="82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3"/>
      <c r="W664" s="53"/>
      <c r="X664" s="53"/>
      <c r="Y664" s="51"/>
      <c r="Z664" s="51"/>
      <c r="AA664" s="27"/>
      <c r="AB664" s="27"/>
      <c r="AC664" s="27"/>
      <c r="AD664" s="27"/>
      <c r="AE664" s="27"/>
      <c r="AF664" s="27"/>
      <c r="AG664" s="27"/>
    </row>
    <row r="665" spans="1:33" s="82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3"/>
      <c r="W665" s="53"/>
      <c r="X665" s="53"/>
      <c r="Y665" s="51"/>
      <c r="Z665" s="51"/>
      <c r="AA665" s="27"/>
      <c r="AB665" s="27"/>
      <c r="AC665" s="27"/>
      <c r="AD665" s="27"/>
      <c r="AE665" s="27"/>
      <c r="AF665" s="27"/>
      <c r="AG665" s="27"/>
    </row>
    <row r="666" spans="1:33" s="82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3"/>
      <c r="W666" s="53"/>
      <c r="X666" s="53"/>
      <c r="Y666" s="51"/>
      <c r="Z666" s="51"/>
      <c r="AA666" s="27"/>
      <c r="AB666" s="27"/>
      <c r="AC666" s="27"/>
      <c r="AD666" s="27"/>
      <c r="AE666" s="27"/>
      <c r="AF666" s="27"/>
      <c r="AG666" s="27"/>
    </row>
    <row r="667" spans="1:33" s="82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3"/>
      <c r="W667" s="53"/>
      <c r="X667" s="53"/>
      <c r="Y667" s="51"/>
      <c r="Z667" s="51"/>
      <c r="AA667" s="27"/>
      <c r="AB667" s="27"/>
      <c r="AC667" s="27"/>
      <c r="AD667" s="27"/>
      <c r="AE667" s="27"/>
      <c r="AF667" s="27"/>
      <c r="AG667" s="27"/>
    </row>
    <row r="668" spans="1:33" s="82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3"/>
      <c r="W668" s="53"/>
      <c r="X668" s="53"/>
      <c r="Y668" s="51"/>
      <c r="Z668" s="51"/>
      <c r="AA668" s="27"/>
      <c r="AB668" s="27"/>
      <c r="AC668" s="27"/>
      <c r="AD668" s="27"/>
      <c r="AE668" s="27"/>
      <c r="AF668" s="27"/>
      <c r="AG668" s="27"/>
    </row>
    <row r="669" spans="1:33" s="82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3"/>
      <c r="W669" s="53"/>
      <c r="X669" s="53"/>
      <c r="Y669" s="51"/>
      <c r="Z669" s="51"/>
      <c r="AA669" s="27"/>
      <c r="AB669" s="27"/>
      <c r="AC669" s="27"/>
      <c r="AD669" s="27"/>
      <c r="AE669" s="27"/>
      <c r="AF669" s="27"/>
      <c r="AG669" s="27"/>
    </row>
    <row r="670" spans="1:33" s="82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3"/>
      <c r="W670" s="53"/>
      <c r="X670" s="53"/>
      <c r="Y670" s="51"/>
      <c r="Z670" s="51"/>
      <c r="AA670" s="27"/>
      <c r="AB670" s="27"/>
      <c r="AC670" s="27"/>
      <c r="AD670" s="27"/>
      <c r="AE670" s="27"/>
      <c r="AF670" s="27"/>
      <c r="AG670" s="27"/>
    </row>
    <row r="671" spans="1:33" s="82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3"/>
      <c r="W671" s="53"/>
      <c r="X671" s="53"/>
      <c r="Y671" s="51"/>
      <c r="Z671" s="51"/>
      <c r="AA671" s="27"/>
      <c r="AB671" s="27"/>
      <c r="AC671" s="27"/>
      <c r="AD671" s="27"/>
      <c r="AE671" s="27"/>
      <c r="AF671" s="27"/>
      <c r="AG671" s="27"/>
    </row>
    <row r="672" spans="1:33" s="82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3"/>
      <c r="W672" s="53"/>
      <c r="X672" s="53"/>
      <c r="Y672" s="51"/>
      <c r="Z672" s="51"/>
      <c r="AA672" s="27"/>
      <c r="AB672" s="27"/>
      <c r="AC672" s="27"/>
      <c r="AD672" s="27"/>
      <c r="AE672" s="27"/>
      <c r="AF672" s="27"/>
      <c r="AG672" s="27"/>
    </row>
    <row r="673" spans="1:33" s="82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3"/>
      <c r="W673" s="53"/>
      <c r="X673" s="53"/>
      <c r="Y673" s="51"/>
      <c r="Z673" s="51"/>
      <c r="AA673" s="27"/>
      <c r="AB673" s="27"/>
      <c r="AC673" s="27"/>
      <c r="AD673" s="27"/>
      <c r="AE673" s="27"/>
      <c r="AF673" s="27"/>
      <c r="AG673" s="27"/>
    </row>
    <row r="674" spans="1:33" s="82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3"/>
      <c r="W674" s="53"/>
      <c r="X674" s="53"/>
      <c r="Y674" s="51"/>
      <c r="Z674" s="51"/>
      <c r="AA674" s="27"/>
      <c r="AB674" s="27"/>
      <c r="AC674" s="27"/>
      <c r="AD674" s="27"/>
      <c r="AE674" s="27"/>
      <c r="AF674" s="27"/>
      <c r="AG674" s="27"/>
    </row>
    <row r="675" spans="1:33" s="82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3"/>
      <c r="W675" s="53"/>
      <c r="X675" s="53"/>
      <c r="Y675" s="51"/>
      <c r="Z675" s="51"/>
      <c r="AA675" s="27"/>
      <c r="AB675" s="27"/>
      <c r="AC675" s="27"/>
      <c r="AD675" s="27"/>
      <c r="AE675" s="27"/>
      <c r="AF675" s="27"/>
      <c r="AG675" s="27"/>
    </row>
    <row r="676" spans="1:33" s="82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3"/>
      <c r="W676" s="53"/>
      <c r="X676" s="53"/>
      <c r="Y676" s="51"/>
      <c r="Z676" s="51"/>
      <c r="AA676" s="27"/>
      <c r="AB676" s="27"/>
      <c r="AC676" s="27"/>
      <c r="AD676" s="27"/>
      <c r="AE676" s="27"/>
      <c r="AF676" s="27"/>
      <c r="AG676" s="27"/>
    </row>
    <row r="677" spans="1:33" s="82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3"/>
      <c r="W677" s="53"/>
      <c r="X677" s="53"/>
      <c r="Y677" s="51"/>
      <c r="Z677" s="51"/>
      <c r="AA677" s="27"/>
      <c r="AB677" s="27"/>
      <c r="AC677" s="27"/>
      <c r="AD677" s="27"/>
      <c r="AE677" s="27"/>
      <c r="AF677" s="27"/>
      <c r="AG677" s="27"/>
    </row>
    <row r="678" spans="1:33" s="82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3"/>
      <c r="W678" s="53"/>
      <c r="X678" s="53"/>
      <c r="Y678" s="51"/>
      <c r="Z678" s="51"/>
      <c r="AA678" s="27"/>
      <c r="AB678" s="27"/>
      <c r="AC678" s="27"/>
      <c r="AD678" s="27"/>
      <c r="AE678" s="27"/>
      <c r="AF678" s="27"/>
      <c r="AG678" s="27"/>
    </row>
    <row r="679" spans="1:33" s="82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3"/>
      <c r="W679" s="53"/>
      <c r="X679" s="53"/>
      <c r="Y679" s="51"/>
      <c r="Z679" s="51"/>
      <c r="AA679" s="27"/>
      <c r="AB679" s="27"/>
      <c r="AC679" s="27"/>
      <c r="AD679" s="27"/>
      <c r="AE679" s="27"/>
      <c r="AF679" s="27"/>
      <c r="AG679" s="27"/>
    </row>
    <row r="680" spans="1:33" s="82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3"/>
      <c r="W680" s="53"/>
      <c r="X680" s="53"/>
      <c r="Y680" s="51"/>
      <c r="Z680" s="51"/>
      <c r="AA680" s="27"/>
      <c r="AB680" s="27"/>
      <c r="AC680" s="27"/>
      <c r="AD680" s="27"/>
      <c r="AE680" s="27"/>
      <c r="AF680" s="27"/>
      <c r="AG680" s="27"/>
    </row>
    <row r="681" spans="1:33" s="82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3"/>
      <c r="W681" s="53"/>
      <c r="X681" s="53"/>
      <c r="Y681" s="51"/>
      <c r="Z681" s="51"/>
      <c r="AA681" s="27"/>
      <c r="AB681" s="27"/>
      <c r="AC681" s="27"/>
      <c r="AD681" s="27"/>
      <c r="AE681" s="27"/>
      <c r="AF681" s="27"/>
      <c r="AG681" s="27"/>
    </row>
    <row r="682" spans="1:33" s="82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3"/>
      <c r="W682" s="53"/>
      <c r="X682" s="53"/>
      <c r="Y682" s="51"/>
      <c r="Z682" s="51"/>
      <c r="AA682" s="27"/>
      <c r="AB682" s="27"/>
      <c r="AC682" s="27"/>
      <c r="AD682" s="27"/>
      <c r="AE682" s="27"/>
      <c r="AF682" s="27"/>
      <c r="AG682" s="27"/>
    </row>
    <row r="683" spans="1:33" s="82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3"/>
      <c r="W683" s="53"/>
      <c r="X683" s="53"/>
      <c r="Y683" s="51"/>
      <c r="Z683" s="51"/>
      <c r="AA683" s="27"/>
      <c r="AB683" s="27"/>
      <c r="AC683" s="27"/>
      <c r="AD683" s="27"/>
      <c r="AE683" s="27"/>
      <c r="AF683" s="27"/>
      <c r="AG683" s="27"/>
    </row>
    <row r="684" spans="1:33" s="82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3"/>
      <c r="W684" s="53"/>
      <c r="X684" s="53"/>
      <c r="Y684" s="51"/>
      <c r="Z684" s="51"/>
      <c r="AA684" s="27"/>
      <c r="AB684" s="27"/>
      <c r="AC684" s="27"/>
      <c r="AD684" s="27"/>
      <c r="AE684" s="27"/>
      <c r="AF684" s="27"/>
      <c r="AG684" s="27"/>
    </row>
    <row r="685" spans="1:33" s="82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3"/>
      <c r="W685" s="53"/>
      <c r="X685" s="53"/>
      <c r="Y685" s="51"/>
      <c r="Z685" s="51"/>
      <c r="AA685" s="27"/>
      <c r="AB685" s="27"/>
      <c r="AC685" s="27"/>
      <c r="AD685" s="27"/>
      <c r="AE685" s="27"/>
      <c r="AF685" s="27"/>
      <c r="AG685" s="27"/>
    </row>
    <row r="686" spans="1:33" s="82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3"/>
      <c r="W686" s="53"/>
      <c r="X686" s="53"/>
      <c r="Y686" s="51"/>
      <c r="Z686" s="51"/>
      <c r="AA686" s="27"/>
      <c r="AB686" s="27"/>
      <c r="AC686" s="27"/>
      <c r="AD686" s="27"/>
      <c r="AE686" s="27"/>
      <c r="AF686" s="27"/>
      <c r="AG686" s="27"/>
    </row>
    <row r="687" spans="1:33" s="82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3"/>
      <c r="W687" s="53"/>
      <c r="X687" s="53"/>
      <c r="Y687" s="51"/>
      <c r="Z687" s="51"/>
      <c r="AA687" s="27"/>
      <c r="AB687" s="27"/>
      <c r="AC687" s="27"/>
      <c r="AD687" s="27"/>
      <c r="AE687" s="27"/>
      <c r="AF687" s="27"/>
      <c r="AG687" s="27"/>
    </row>
    <row r="688" spans="1:33" s="82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3"/>
      <c r="W688" s="53"/>
      <c r="X688" s="53"/>
      <c r="Y688" s="51"/>
      <c r="Z688" s="51"/>
      <c r="AA688" s="27"/>
      <c r="AB688" s="27"/>
      <c r="AC688" s="27"/>
      <c r="AD688" s="27"/>
      <c r="AE688" s="27"/>
      <c r="AF688" s="27"/>
      <c r="AG688" s="27"/>
    </row>
    <row r="689" spans="1:33" s="82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3"/>
      <c r="W689" s="53"/>
      <c r="X689" s="53"/>
      <c r="Y689" s="51"/>
      <c r="Z689" s="51"/>
      <c r="AA689" s="27"/>
      <c r="AB689" s="27"/>
      <c r="AC689" s="27"/>
      <c r="AD689" s="27"/>
      <c r="AE689" s="27"/>
      <c r="AF689" s="27"/>
      <c r="AG689" s="27"/>
    </row>
    <row r="690" spans="1:33" s="82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3"/>
      <c r="W690" s="53"/>
      <c r="X690" s="53"/>
      <c r="Y690" s="51"/>
      <c r="Z690" s="51"/>
      <c r="AA690" s="27"/>
      <c r="AB690" s="27"/>
      <c r="AC690" s="27"/>
      <c r="AD690" s="27"/>
      <c r="AE690" s="27"/>
      <c r="AF690" s="27"/>
      <c r="AG690" s="27"/>
    </row>
    <row r="691" spans="1:33" s="82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3"/>
      <c r="W691" s="53"/>
      <c r="X691" s="53"/>
      <c r="Y691" s="51"/>
      <c r="Z691" s="51"/>
      <c r="AA691" s="27"/>
      <c r="AB691" s="27"/>
      <c r="AC691" s="27"/>
      <c r="AD691" s="27"/>
      <c r="AE691" s="27"/>
      <c r="AF691" s="27"/>
      <c r="AG691" s="27"/>
    </row>
    <row r="692" spans="1:33" s="82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3"/>
      <c r="W692" s="53"/>
      <c r="X692" s="53"/>
      <c r="Y692" s="51"/>
      <c r="Z692" s="51"/>
      <c r="AA692" s="27"/>
      <c r="AB692" s="27"/>
      <c r="AC692" s="27"/>
      <c r="AD692" s="27"/>
      <c r="AE692" s="27"/>
      <c r="AF692" s="27"/>
      <c r="AG692" s="27"/>
    </row>
    <row r="693" spans="1:33" s="82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3"/>
      <c r="W693" s="53"/>
      <c r="X693" s="53"/>
      <c r="Y693" s="51"/>
      <c r="Z693" s="51"/>
      <c r="AA693" s="27"/>
      <c r="AB693" s="27"/>
      <c r="AC693" s="27"/>
      <c r="AD693" s="27"/>
      <c r="AE693" s="27"/>
      <c r="AF693" s="27"/>
      <c r="AG693" s="27"/>
    </row>
    <row r="694" spans="1:33" s="82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3"/>
      <c r="W694" s="53"/>
      <c r="X694" s="53"/>
      <c r="Y694" s="51"/>
      <c r="Z694" s="51"/>
      <c r="AA694" s="27"/>
      <c r="AB694" s="27"/>
      <c r="AC694" s="27"/>
      <c r="AD694" s="27"/>
      <c r="AE694" s="27"/>
      <c r="AF694" s="27"/>
      <c r="AG694" s="27"/>
    </row>
    <row r="695" spans="1:33" s="82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3"/>
      <c r="W695" s="53"/>
      <c r="X695" s="53"/>
      <c r="Y695" s="51"/>
      <c r="Z695" s="51"/>
      <c r="AA695" s="27"/>
      <c r="AB695" s="27"/>
      <c r="AC695" s="27"/>
      <c r="AD695" s="27"/>
      <c r="AE695" s="27"/>
      <c r="AF695" s="27"/>
      <c r="AG695" s="27"/>
    </row>
    <row r="696" spans="1:33" s="82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3"/>
      <c r="W696" s="53"/>
      <c r="X696" s="53"/>
      <c r="Y696" s="51"/>
      <c r="Z696" s="51"/>
      <c r="AA696" s="27"/>
      <c r="AB696" s="27"/>
      <c r="AC696" s="27"/>
      <c r="AD696" s="27"/>
      <c r="AE696" s="27"/>
      <c r="AF696" s="27"/>
      <c r="AG696" s="27"/>
    </row>
    <row r="697" spans="1:33" s="82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3"/>
      <c r="W697" s="53"/>
      <c r="X697" s="53"/>
      <c r="Y697" s="51"/>
      <c r="Z697" s="51"/>
      <c r="AA697" s="27"/>
      <c r="AB697" s="27"/>
      <c r="AC697" s="27"/>
      <c r="AD697" s="27"/>
      <c r="AE697" s="27"/>
      <c r="AF697" s="27"/>
      <c r="AG697" s="27"/>
    </row>
    <row r="698" spans="1:33" s="82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3"/>
      <c r="W698" s="53"/>
      <c r="X698" s="53"/>
      <c r="Y698" s="51"/>
      <c r="Z698" s="51"/>
      <c r="AA698" s="27"/>
      <c r="AB698" s="27"/>
      <c r="AC698" s="27"/>
      <c r="AD698" s="27"/>
      <c r="AE698" s="27"/>
      <c r="AF698" s="27"/>
      <c r="AG698" s="27"/>
    </row>
    <row r="699" spans="1:33" s="82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3"/>
      <c r="W699" s="53"/>
      <c r="X699" s="53"/>
      <c r="Y699" s="51"/>
      <c r="Z699" s="51"/>
      <c r="AA699" s="27"/>
      <c r="AB699" s="27"/>
      <c r="AC699" s="27"/>
      <c r="AD699" s="27"/>
      <c r="AE699" s="27"/>
      <c r="AF699" s="27"/>
      <c r="AG699" s="27"/>
    </row>
    <row r="700" spans="1:33" s="82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3"/>
      <c r="W700" s="53"/>
      <c r="X700" s="53"/>
      <c r="Y700" s="51"/>
      <c r="Z700" s="51"/>
      <c r="AA700" s="27"/>
      <c r="AB700" s="27"/>
      <c r="AC700" s="27"/>
      <c r="AD700" s="27"/>
      <c r="AE700" s="27"/>
      <c r="AF700" s="27"/>
      <c r="AG700" s="27"/>
    </row>
    <row r="701" spans="1:33" s="82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3"/>
      <c r="W701" s="53"/>
      <c r="X701" s="53"/>
      <c r="Y701" s="51"/>
      <c r="Z701" s="51"/>
      <c r="AA701" s="27"/>
      <c r="AB701" s="27"/>
      <c r="AC701" s="27"/>
      <c r="AD701" s="27"/>
      <c r="AE701" s="27"/>
      <c r="AF701" s="27"/>
      <c r="AG701" s="27"/>
    </row>
    <row r="702" spans="1:33" s="82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3"/>
      <c r="W702" s="53"/>
      <c r="X702" s="53"/>
      <c r="Y702" s="51"/>
      <c r="Z702" s="51"/>
      <c r="AA702" s="27"/>
      <c r="AB702" s="27"/>
      <c r="AC702" s="27"/>
      <c r="AD702" s="27"/>
      <c r="AE702" s="27"/>
      <c r="AF702" s="27"/>
      <c r="AG702" s="27"/>
    </row>
    <row r="703" spans="1:33" s="82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3"/>
      <c r="W703" s="53"/>
      <c r="X703" s="53"/>
      <c r="Y703" s="51"/>
      <c r="Z703" s="51"/>
      <c r="AA703" s="27"/>
      <c r="AB703" s="27"/>
      <c r="AC703" s="27"/>
      <c r="AD703" s="27"/>
      <c r="AE703" s="27"/>
      <c r="AF703" s="27"/>
      <c r="AG703" s="27"/>
    </row>
    <row r="704" spans="1:33" s="82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3"/>
      <c r="W704" s="53"/>
      <c r="X704" s="53"/>
      <c r="Y704" s="51"/>
      <c r="Z704" s="51"/>
      <c r="AA704" s="27"/>
      <c r="AB704" s="27"/>
      <c r="AC704" s="27"/>
      <c r="AD704" s="27"/>
      <c r="AE704" s="27"/>
      <c r="AF704" s="27"/>
      <c r="AG704" s="27"/>
    </row>
    <row r="705" spans="1:33" s="82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3"/>
      <c r="W705" s="53"/>
      <c r="X705" s="53"/>
      <c r="Y705" s="51"/>
      <c r="Z705" s="51"/>
      <c r="AA705" s="27"/>
      <c r="AB705" s="27"/>
      <c r="AC705" s="27"/>
      <c r="AD705" s="27"/>
      <c r="AE705" s="27"/>
      <c r="AF705" s="27"/>
      <c r="AG705" s="27"/>
    </row>
    <row r="706" spans="1:33" s="82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3"/>
      <c r="W706" s="53"/>
      <c r="X706" s="53"/>
      <c r="Y706" s="51"/>
      <c r="Z706" s="51"/>
      <c r="AA706" s="27"/>
      <c r="AB706" s="27"/>
      <c r="AC706" s="27"/>
      <c r="AD706" s="27"/>
      <c r="AE706" s="27"/>
      <c r="AF706" s="27"/>
      <c r="AG706" s="27"/>
    </row>
    <row r="707" spans="1:33" s="82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3"/>
      <c r="W707" s="53"/>
      <c r="X707" s="53"/>
      <c r="Y707" s="51"/>
      <c r="Z707" s="51"/>
      <c r="AA707" s="27"/>
      <c r="AB707" s="27"/>
      <c r="AC707" s="27"/>
      <c r="AD707" s="27"/>
      <c r="AE707" s="27"/>
      <c r="AF707" s="27"/>
      <c r="AG707" s="27"/>
    </row>
    <row r="708" spans="1:33" s="82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3"/>
      <c r="W708" s="53"/>
      <c r="X708" s="53"/>
      <c r="Y708" s="51"/>
      <c r="Z708" s="51"/>
      <c r="AA708" s="27"/>
      <c r="AB708" s="27"/>
      <c r="AC708" s="27"/>
      <c r="AD708" s="27"/>
      <c r="AE708" s="27"/>
      <c r="AF708" s="27"/>
      <c r="AG708" s="27"/>
    </row>
    <row r="709" spans="1:33" s="82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3"/>
      <c r="W709" s="53"/>
      <c r="X709" s="53"/>
      <c r="Y709" s="51"/>
      <c r="Z709" s="51"/>
      <c r="AA709" s="27"/>
      <c r="AB709" s="27"/>
      <c r="AC709" s="27"/>
      <c r="AD709" s="27"/>
      <c r="AE709" s="27"/>
      <c r="AF709" s="27"/>
      <c r="AG709" s="27"/>
    </row>
    <row r="710" spans="1:33" s="82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3"/>
      <c r="W710" s="53"/>
      <c r="X710" s="53"/>
      <c r="Y710" s="51"/>
      <c r="Z710" s="51"/>
      <c r="AA710" s="27"/>
      <c r="AB710" s="27"/>
      <c r="AC710" s="27"/>
      <c r="AD710" s="27"/>
      <c r="AE710" s="27"/>
      <c r="AF710" s="27"/>
      <c r="AG710" s="27"/>
    </row>
    <row r="711" spans="1:33" s="82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3"/>
      <c r="W711" s="53"/>
      <c r="X711" s="53"/>
      <c r="Y711" s="51"/>
      <c r="Z711" s="51"/>
      <c r="AA711" s="27"/>
      <c r="AB711" s="27"/>
      <c r="AC711" s="27"/>
      <c r="AD711" s="27"/>
      <c r="AE711" s="27"/>
      <c r="AF711" s="27"/>
      <c r="AG711" s="27"/>
    </row>
    <row r="712" spans="1:33" s="82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3"/>
      <c r="W712" s="53"/>
      <c r="X712" s="53"/>
      <c r="Y712" s="51"/>
      <c r="Z712" s="51"/>
      <c r="AA712" s="27"/>
      <c r="AB712" s="27"/>
      <c r="AC712" s="27"/>
      <c r="AD712" s="27"/>
      <c r="AE712" s="27"/>
      <c r="AF712" s="27"/>
      <c r="AG712" s="27"/>
    </row>
    <row r="713" spans="1:33" s="82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3"/>
      <c r="W713" s="53"/>
      <c r="X713" s="53"/>
      <c r="Y713" s="51"/>
      <c r="Z713" s="51"/>
      <c r="AA713" s="27"/>
      <c r="AB713" s="27"/>
      <c r="AC713" s="27"/>
      <c r="AD713" s="27"/>
      <c r="AE713" s="27"/>
      <c r="AF713" s="27"/>
      <c r="AG713" s="27"/>
    </row>
    <row r="714" spans="1:33" s="82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3"/>
      <c r="W714" s="53"/>
      <c r="X714" s="53"/>
      <c r="Y714" s="51"/>
      <c r="Z714" s="51"/>
      <c r="AA714" s="27"/>
      <c r="AB714" s="27"/>
      <c r="AC714" s="27"/>
      <c r="AD714" s="27"/>
      <c r="AE714" s="27"/>
      <c r="AF714" s="27"/>
      <c r="AG714" s="27"/>
    </row>
    <row r="715" spans="1:33" s="82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3"/>
      <c r="W715" s="53"/>
      <c r="X715" s="53"/>
      <c r="Y715" s="51"/>
      <c r="Z715" s="51"/>
      <c r="AA715" s="27"/>
      <c r="AB715" s="27"/>
      <c r="AC715" s="27"/>
      <c r="AD715" s="27"/>
      <c r="AE715" s="27"/>
      <c r="AF715" s="27"/>
      <c r="AG715" s="27"/>
    </row>
    <row r="716" spans="1:33" s="82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3"/>
      <c r="W716" s="53"/>
      <c r="X716" s="53"/>
      <c r="Y716" s="51"/>
      <c r="Z716" s="51"/>
      <c r="AA716" s="27"/>
      <c r="AB716" s="27"/>
      <c r="AC716" s="27"/>
      <c r="AD716" s="27"/>
      <c r="AE716" s="27"/>
      <c r="AF716" s="27"/>
      <c r="AG716" s="27"/>
    </row>
    <row r="717" spans="1:33" s="82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3"/>
      <c r="W717" s="53"/>
      <c r="X717" s="53"/>
      <c r="Y717" s="51"/>
      <c r="Z717" s="51"/>
      <c r="AA717" s="27"/>
      <c r="AB717" s="27"/>
      <c r="AC717" s="27"/>
      <c r="AD717" s="27"/>
      <c r="AE717" s="27"/>
      <c r="AF717" s="27"/>
      <c r="AG717" s="27"/>
    </row>
    <row r="718" spans="1:33" s="82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3"/>
      <c r="W718" s="53"/>
      <c r="X718" s="53"/>
      <c r="Y718" s="51"/>
      <c r="Z718" s="51"/>
      <c r="AA718" s="27"/>
      <c r="AB718" s="27"/>
      <c r="AC718" s="27"/>
      <c r="AD718" s="27"/>
      <c r="AE718" s="27"/>
      <c r="AF718" s="27"/>
      <c r="AG718" s="27"/>
    </row>
    <row r="719" spans="1:33" s="82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3"/>
      <c r="W719" s="53"/>
      <c r="X719" s="53"/>
      <c r="Y719" s="51"/>
      <c r="Z719" s="51"/>
      <c r="AA719" s="27"/>
      <c r="AB719" s="27"/>
      <c r="AC719" s="27"/>
      <c r="AD719" s="27"/>
      <c r="AE719" s="27"/>
      <c r="AF719" s="27"/>
      <c r="AG719" s="27"/>
    </row>
    <row r="720" spans="1:33" s="82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3"/>
      <c r="W720" s="53"/>
      <c r="X720" s="53"/>
      <c r="Y720" s="51"/>
      <c r="Z720" s="51"/>
      <c r="AA720" s="27"/>
      <c r="AB720" s="27"/>
      <c r="AC720" s="27"/>
      <c r="AD720" s="27"/>
      <c r="AE720" s="27"/>
      <c r="AF720" s="27"/>
      <c r="AG720" s="27"/>
    </row>
    <row r="721" spans="1:33" s="82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3"/>
      <c r="W721" s="53"/>
      <c r="X721" s="53"/>
      <c r="Y721" s="51"/>
      <c r="Z721" s="51"/>
      <c r="AA721" s="27"/>
      <c r="AB721" s="27"/>
      <c r="AC721" s="27"/>
      <c r="AD721" s="27"/>
      <c r="AE721" s="27"/>
      <c r="AF721" s="27"/>
      <c r="AG721" s="27"/>
    </row>
    <row r="722" spans="1:33" s="82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3"/>
      <c r="W722" s="53"/>
      <c r="X722" s="53"/>
      <c r="Y722" s="51"/>
      <c r="Z722" s="51"/>
      <c r="AA722" s="27"/>
      <c r="AB722" s="27"/>
      <c r="AC722" s="27"/>
      <c r="AD722" s="27"/>
      <c r="AE722" s="27"/>
      <c r="AF722" s="27"/>
      <c r="AG722" s="27"/>
    </row>
    <row r="723" spans="1:33" s="82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3"/>
      <c r="W723" s="53"/>
      <c r="X723" s="53"/>
      <c r="Y723" s="51"/>
      <c r="Z723" s="51"/>
      <c r="AA723" s="27"/>
      <c r="AB723" s="27"/>
      <c r="AC723" s="27"/>
      <c r="AD723" s="27"/>
      <c r="AE723" s="27"/>
      <c r="AF723" s="27"/>
      <c r="AG723" s="27"/>
    </row>
    <row r="724" spans="1:33" s="82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3"/>
      <c r="W724" s="53"/>
      <c r="X724" s="53"/>
      <c r="Y724" s="51"/>
      <c r="Z724" s="51"/>
      <c r="AA724" s="27"/>
      <c r="AB724" s="27"/>
      <c r="AC724" s="27"/>
      <c r="AD724" s="27"/>
      <c r="AE724" s="27"/>
      <c r="AF724" s="27"/>
      <c r="AG724" s="27"/>
    </row>
    <row r="725" spans="1:33" s="82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3"/>
      <c r="W725" s="53"/>
      <c r="X725" s="53"/>
      <c r="Y725" s="51"/>
      <c r="Z725" s="51"/>
      <c r="AA725" s="27"/>
      <c r="AB725" s="27"/>
      <c r="AC725" s="27"/>
      <c r="AD725" s="27"/>
      <c r="AE725" s="27"/>
      <c r="AF725" s="27"/>
      <c r="AG725" s="27"/>
    </row>
    <row r="726" spans="1:33" s="82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3"/>
      <c r="W726" s="53"/>
      <c r="X726" s="53"/>
      <c r="Y726" s="51"/>
      <c r="Z726" s="51"/>
      <c r="AA726" s="27"/>
      <c r="AB726" s="27"/>
      <c r="AC726" s="27"/>
      <c r="AD726" s="27"/>
      <c r="AE726" s="27"/>
      <c r="AF726" s="27"/>
      <c r="AG726" s="27"/>
    </row>
    <row r="727" spans="1:33" s="82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3"/>
      <c r="W727" s="53"/>
      <c r="X727" s="53"/>
      <c r="Y727" s="51"/>
      <c r="Z727" s="51"/>
      <c r="AA727" s="27"/>
      <c r="AB727" s="27"/>
      <c r="AC727" s="27"/>
      <c r="AD727" s="27"/>
      <c r="AE727" s="27"/>
      <c r="AF727" s="27"/>
      <c r="AG727" s="27"/>
    </row>
    <row r="728" spans="1:33" s="82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3"/>
      <c r="W728" s="53"/>
      <c r="X728" s="53"/>
      <c r="Y728" s="51"/>
      <c r="Z728" s="51"/>
      <c r="AA728" s="27"/>
      <c r="AB728" s="27"/>
      <c r="AC728" s="27"/>
      <c r="AD728" s="27"/>
      <c r="AE728" s="27"/>
      <c r="AF728" s="27"/>
      <c r="AG728" s="27"/>
    </row>
    <row r="729" spans="1:33" s="82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3"/>
      <c r="W729" s="53"/>
      <c r="X729" s="53"/>
      <c r="Y729" s="51"/>
      <c r="Z729" s="51"/>
      <c r="AA729" s="27"/>
      <c r="AB729" s="27"/>
      <c r="AC729" s="27"/>
      <c r="AD729" s="27"/>
      <c r="AE729" s="27"/>
      <c r="AF729" s="27"/>
      <c r="AG729" s="27"/>
    </row>
    <row r="730" spans="1:33" s="82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3"/>
      <c r="W730" s="53"/>
      <c r="X730" s="53"/>
      <c r="Y730" s="51"/>
      <c r="Z730" s="51"/>
      <c r="AA730" s="27"/>
      <c r="AB730" s="27"/>
      <c r="AC730" s="27"/>
      <c r="AD730" s="27"/>
      <c r="AE730" s="27"/>
      <c r="AF730" s="27"/>
      <c r="AG730" s="27"/>
    </row>
    <row r="731" spans="1:33" s="82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3"/>
      <c r="W731" s="53"/>
      <c r="X731" s="53"/>
      <c r="Y731" s="51"/>
      <c r="Z731" s="51"/>
      <c r="AA731" s="27"/>
      <c r="AB731" s="27"/>
      <c r="AC731" s="27"/>
      <c r="AD731" s="27"/>
      <c r="AE731" s="27"/>
      <c r="AF731" s="27"/>
      <c r="AG731" s="27"/>
    </row>
    <row r="732" spans="1:33" s="82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3"/>
      <c r="W732" s="53"/>
      <c r="X732" s="53"/>
      <c r="Y732" s="51"/>
      <c r="Z732" s="51"/>
      <c r="AA732" s="27"/>
      <c r="AB732" s="27"/>
      <c r="AC732" s="27"/>
      <c r="AD732" s="27"/>
      <c r="AE732" s="27"/>
      <c r="AF732" s="27"/>
      <c r="AG732" s="27"/>
    </row>
    <row r="733" spans="1:33" s="82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3"/>
      <c r="W733" s="53"/>
      <c r="X733" s="53"/>
      <c r="Y733" s="51"/>
      <c r="Z733" s="51"/>
      <c r="AA733" s="27"/>
      <c r="AB733" s="27"/>
      <c r="AC733" s="27"/>
      <c r="AD733" s="27"/>
      <c r="AE733" s="27"/>
      <c r="AF733" s="27"/>
      <c r="AG733" s="27"/>
    </row>
    <row r="734" spans="1:33" s="82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3"/>
      <c r="W734" s="53"/>
      <c r="X734" s="53"/>
      <c r="Y734" s="51"/>
      <c r="Z734" s="51"/>
      <c r="AA734" s="27"/>
      <c r="AB734" s="27"/>
      <c r="AC734" s="27"/>
      <c r="AD734" s="27"/>
      <c r="AE734" s="27"/>
      <c r="AF734" s="27"/>
      <c r="AG734" s="27"/>
    </row>
    <row r="735" spans="1:33" s="82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3"/>
      <c r="W735" s="53"/>
      <c r="X735" s="53"/>
      <c r="Y735" s="51"/>
      <c r="Z735" s="51"/>
      <c r="AA735" s="27"/>
      <c r="AB735" s="27"/>
      <c r="AC735" s="27"/>
      <c r="AD735" s="27"/>
      <c r="AE735" s="27"/>
      <c r="AF735" s="27"/>
      <c r="AG735" s="27"/>
    </row>
    <row r="736" spans="1:33" s="82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3"/>
      <c r="W736" s="53"/>
      <c r="X736" s="53"/>
      <c r="Y736" s="51"/>
      <c r="Z736" s="51"/>
      <c r="AA736" s="27"/>
      <c r="AB736" s="27"/>
      <c r="AC736" s="27"/>
      <c r="AD736" s="27"/>
      <c r="AE736" s="27"/>
      <c r="AF736" s="27"/>
      <c r="AG736" s="27"/>
    </row>
    <row r="737" spans="1:33" s="82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3"/>
      <c r="W737" s="53"/>
      <c r="X737" s="53"/>
      <c r="Y737" s="51"/>
      <c r="Z737" s="51"/>
      <c r="AA737" s="27"/>
      <c r="AB737" s="27"/>
      <c r="AC737" s="27"/>
      <c r="AD737" s="27"/>
      <c r="AE737" s="27"/>
      <c r="AF737" s="27"/>
      <c r="AG737" s="27"/>
    </row>
    <row r="738" spans="1:33" s="82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3"/>
      <c r="W738" s="53"/>
      <c r="X738" s="53"/>
      <c r="Y738" s="51"/>
      <c r="Z738" s="51"/>
      <c r="AA738" s="27"/>
      <c r="AB738" s="27"/>
      <c r="AC738" s="27"/>
      <c r="AD738" s="27"/>
      <c r="AE738" s="27"/>
      <c r="AF738" s="27"/>
      <c r="AG738" s="27"/>
    </row>
    <row r="739" spans="1:33" s="82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3"/>
      <c r="W739" s="53"/>
      <c r="X739" s="53"/>
      <c r="Y739" s="51"/>
      <c r="Z739" s="51"/>
      <c r="AA739" s="27"/>
      <c r="AB739" s="27"/>
      <c r="AC739" s="27"/>
      <c r="AD739" s="27"/>
      <c r="AE739" s="27"/>
      <c r="AF739" s="27"/>
      <c r="AG739" s="27"/>
    </row>
    <row r="740" spans="1:33" s="82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3"/>
      <c r="W740" s="53"/>
      <c r="X740" s="53"/>
      <c r="Y740" s="51"/>
      <c r="Z740" s="51"/>
      <c r="AA740" s="27"/>
      <c r="AB740" s="27"/>
      <c r="AC740" s="27"/>
      <c r="AD740" s="27"/>
      <c r="AE740" s="27"/>
      <c r="AF740" s="27"/>
      <c r="AG740" s="27"/>
    </row>
    <row r="741" spans="1:33" s="82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3"/>
      <c r="W741" s="53"/>
      <c r="X741" s="53"/>
      <c r="Y741" s="51"/>
      <c r="Z741" s="51"/>
      <c r="AA741" s="27"/>
      <c r="AB741" s="27"/>
      <c r="AC741" s="27"/>
      <c r="AD741" s="27"/>
      <c r="AE741" s="27"/>
      <c r="AF741" s="27"/>
      <c r="AG741" s="27"/>
    </row>
    <row r="742" spans="1:33" s="82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3"/>
      <c r="W742" s="53"/>
      <c r="X742" s="53"/>
      <c r="Y742" s="51"/>
      <c r="Z742" s="51"/>
      <c r="AA742" s="27"/>
      <c r="AB742" s="27"/>
      <c r="AC742" s="27"/>
      <c r="AD742" s="27"/>
      <c r="AE742" s="27"/>
      <c r="AF742" s="27"/>
      <c r="AG742" s="27"/>
    </row>
    <row r="743" spans="1:33" s="82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3"/>
      <c r="W743" s="53"/>
      <c r="X743" s="53"/>
      <c r="Y743" s="51"/>
      <c r="Z743" s="51"/>
      <c r="AA743" s="27"/>
      <c r="AB743" s="27"/>
      <c r="AC743" s="27"/>
      <c r="AD743" s="27"/>
      <c r="AE743" s="27"/>
      <c r="AF743" s="27"/>
      <c r="AG743" s="27"/>
    </row>
    <row r="744" spans="1:33" s="82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3"/>
      <c r="W744" s="53"/>
      <c r="X744" s="53"/>
      <c r="Y744" s="51"/>
      <c r="Z744" s="51"/>
      <c r="AA744" s="27"/>
      <c r="AB744" s="27"/>
      <c r="AC744" s="27"/>
      <c r="AD744" s="27"/>
      <c r="AE744" s="27"/>
      <c r="AF744" s="27"/>
      <c r="AG744" s="27"/>
    </row>
    <row r="745" spans="1:33" s="82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3"/>
      <c r="W745" s="53"/>
      <c r="X745" s="53"/>
      <c r="Y745" s="51"/>
      <c r="Z745" s="51"/>
      <c r="AA745" s="27"/>
      <c r="AB745" s="27"/>
      <c r="AC745" s="27"/>
      <c r="AD745" s="27"/>
      <c r="AE745" s="27"/>
      <c r="AF745" s="27"/>
      <c r="AG745" s="27"/>
    </row>
    <row r="746" spans="1:33" s="82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3"/>
      <c r="W746" s="53"/>
      <c r="X746" s="53"/>
      <c r="Y746" s="51"/>
      <c r="Z746" s="51"/>
      <c r="AA746" s="27"/>
      <c r="AB746" s="27"/>
      <c r="AC746" s="27"/>
      <c r="AD746" s="27"/>
      <c r="AE746" s="27"/>
      <c r="AF746" s="27"/>
      <c r="AG746" s="27"/>
    </row>
    <row r="747" spans="1:33" s="82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3"/>
      <c r="W747" s="53"/>
      <c r="X747" s="53"/>
      <c r="Y747" s="51"/>
      <c r="Z747" s="51"/>
      <c r="AA747" s="27"/>
      <c r="AB747" s="27"/>
      <c r="AC747" s="27"/>
      <c r="AD747" s="27"/>
      <c r="AE747" s="27"/>
      <c r="AF747" s="27"/>
      <c r="AG747" s="27"/>
    </row>
    <row r="748" spans="1:33" s="82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3"/>
      <c r="W748" s="53"/>
      <c r="X748" s="53"/>
      <c r="Y748" s="51"/>
      <c r="Z748" s="51"/>
      <c r="AA748" s="27"/>
      <c r="AB748" s="27"/>
      <c r="AC748" s="27"/>
      <c r="AD748" s="27"/>
      <c r="AE748" s="27"/>
      <c r="AF748" s="27"/>
      <c r="AG748" s="27"/>
    </row>
    <row r="749" spans="1:33" s="82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3"/>
      <c r="W749" s="53"/>
      <c r="X749" s="53"/>
      <c r="Y749" s="51"/>
      <c r="Z749" s="51"/>
      <c r="AA749" s="27"/>
      <c r="AB749" s="27"/>
      <c r="AC749" s="27"/>
      <c r="AD749" s="27"/>
      <c r="AE749" s="27"/>
      <c r="AF749" s="27"/>
      <c r="AG749" s="27"/>
    </row>
    <row r="750" spans="1:33" s="82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3"/>
      <c r="W750" s="53"/>
      <c r="X750" s="53"/>
      <c r="Y750" s="51"/>
      <c r="Z750" s="51"/>
      <c r="AA750" s="27"/>
      <c r="AB750" s="27"/>
      <c r="AC750" s="27"/>
      <c r="AD750" s="27"/>
      <c r="AE750" s="27"/>
      <c r="AF750" s="27"/>
      <c r="AG750" s="27"/>
    </row>
    <row r="751" spans="1:33" s="82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3"/>
      <c r="W751" s="53"/>
      <c r="X751" s="53"/>
      <c r="Y751" s="51"/>
      <c r="Z751" s="51"/>
      <c r="AA751" s="27"/>
      <c r="AB751" s="27"/>
      <c r="AC751" s="27"/>
      <c r="AD751" s="27"/>
      <c r="AE751" s="27"/>
      <c r="AF751" s="27"/>
      <c r="AG751" s="27"/>
    </row>
    <row r="752" spans="1:33" s="82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3"/>
      <c r="W752" s="53"/>
      <c r="X752" s="53"/>
      <c r="Y752" s="51"/>
      <c r="Z752" s="51"/>
      <c r="AA752" s="27"/>
      <c r="AB752" s="27"/>
      <c r="AC752" s="27"/>
      <c r="AD752" s="27"/>
      <c r="AE752" s="27"/>
      <c r="AF752" s="27"/>
      <c r="AG752" s="27"/>
    </row>
    <row r="753" spans="1:33" s="82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3"/>
      <c r="W753" s="53"/>
      <c r="X753" s="53"/>
      <c r="Y753" s="51"/>
      <c r="Z753" s="51"/>
      <c r="AA753" s="27"/>
      <c r="AB753" s="27"/>
      <c r="AC753" s="27"/>
      <c r="AD753" s="27"/>
      <c r="AE753" s="27"/>
      <c r="AF753" s="27"/>
      <c r="AG753" s="27"/>
    </row>
    <row r="754" spans="1:33" s="82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3"/>
      <c r="W754" s="53"/>
      <c r="X754" s="53"/>
      <c r="Y754" s="51"/>
      <c r="Z754" s="51"/>
      <c r="AA754" s="27"/>
      <c r="AB754" s="27"/>
      <c r="AC754" s="27"/>
      <c r="AD754" s="27"/>
      <c r="AE754" s="27"/>
      <c r="AF754" s="27"/>
      <c r="AG754" s="27"/>
    </row>
    <row r="755" spans="1:33" s="82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3"/>
      <c r="W755" s="53"/>
      <c r="X755" s="53"/>
      <c r="Y755" s="51"/>
      <c r="Z755" s="51"/>
      <c r="AA755" s="27"/>
      <c r="AB755" s="27"/>
      <c r="AC755" s="27"/>
      <c r="AD755" s="27"/>
      <c r="AE755" s="27"/>
      <c r="AF755" s="27"/>
      <c r="AG755" s="27"/>
    </row>
    <row r="756" spans="1:33" s="82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3"/>
      <c r="W756" s="53"/>
      <c r="X756" s="53"/>
      <c r="Y756" s="51"/>
      <c r="Z756" s="51"/>
      <c r="AA756" s="27"/>
      <c r="AB756" s="27"/>
      <c r="AC756" s="27"/>
      <c r="AD756" s="27"/>
      <c r="AE756" s="27"/>
      <c r="AF756" s="27"/>
      <c r="AG756" s="27"/>
    </row>
    <row r="757" spans="1:33" s="82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3"/>
      <c r="W757" s="53"/>
      <c r="X757" s="53"/>
      <c r="Y757" s="51"/>
      <c r="Z757" s="51"/>
      <c r="AA757" s="27"/>
      <c r="AB757" s="27"/>
      <c r="AC757" s="27"/>
      <c r="AD757" s="27"/>
      <c r="AE757" s="27"/>
      <c r="AF757" s="27"/>
      <c r="AG757" s="27"/>
    </row>
    <row r="758" spans="1:33" s="82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3"/>
      <c r="W758" s="53"/>
      <c r="X758" s="53"/>
      <c r="Y758" s="51"/>
      <c r="Z758" s="51"/>
      <c r="AA758" s="27"/>
      <c r="AB758" s="27"/>
      <c r="AC758" s="27"/>
      <c r="AD758" s="27"/>
      <c r="AE758" s="27"/>
      <c r="AF758" s="27"/>
      <c r="AG758" s="27"/>
    </row>
    <row r="759" spans="1:33" s="82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3"/>
      <c r="W759" s="53"/>
      <c r="X759" s="53"/>
      <c r="Y759" s="51"/>
      <c r="Z759" s="51"/>
      <c r="AA759" s="27"/>
      <c r="AB759" s="27"/>
      <c r="AC759" s="27"/>
      <c r="AD759" s="27"/>
      <c r="AE759" s="27"/>
      <c r="AF759" s="27"/>
      <c r="AG759" s="27"/>
    </row>
    <row r="760" spans="1:33" s="82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3"/>
      <c r="W760" s="53"/>
      <c r="X760" s="53"/>
      <c r="Y760" s="51"/>
      <c r="Z760" s="51"/>
      <c r="AA760" s="27"/>
      <c r="AB760" s="27"/>
      <c r="AC760" s="27"/>
      <c r="AD760" s="27"/>
      <c r="AE760" s="27"/>
      <c r="AF760" s="27"/>
      <c r="AG760" s="27"/>
    </row>
    <row r="761" spans="1:33" s="82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3"/>
      <c r="W761" s="53"/>
      <c r="X761" s="53"/>
      <c r="Y761" s="51"/>
      <c r="Z761" s="51"/>
      <c r="AA761" s="27"/>
      <c r="AB761" s="27"/>
      <c r="AC761" s="27"/>
      <c r="AD761" s="27"/>
      <c r="AE761" s="27"/>
      <c r="AF761" s="27"/>
      <c r="AG761" s="27"/>
    </row>
    <row r="762" spans="1:33" s="82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3"/>
      <c r="W762" s="53"/>
      <c r="X762" s="53"/>
      <c r="Y762" s="51"/>
      <c r="Z762" s="51"/>
      <c r="AA762" s="27"/>
      <c r="AB762" s="27"/>
      <c r="AC762" s="27"/>
      <c r="AD762" s="27"/>
      <c r="AE762" s="27"/>
      <c r="AF762" s="27"/>
      <c r="AG762" s="27"/>
    </row>
    <row r="763" spans="1:33" s="82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3"/>
      <c r="W763" s="53"/>
      <c r="X763" s="53"/>
      <c r="Y763" s="51"/>
      <c r="Z763" s="51"/>
      <c r="AA763" s="27"/>
      <c r="AB763" s="27"/>
      <c r="AC763" s="27"/>
      <c r="AD763" s="27"/>
      <c r="AE763" s="27"/>
      <c r="AF763" s="27"/>
      <c r="AG763" s="27"/>
    </row>
    <row r="764" spans="1:33" s="82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3"/>
      <c r="W764" s="53"/>
      <c r="X764" s="53"/>
      <c r="Y764" s="51"/>
      <c r="Z764" s="51"/>
      <c r="AA764" s="27"/>
      <c r="AB764" s="27"/>
      <c r="AC764" s="27"/>
      <c r="AD764" s="27"/>
      <c r="AE764" s="27"/>
      <c r="AF764" s="27"/>
      <c r="AG764" s="27"/>
    </row>
    <row r="765" spans="1:33" s="82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3"/>
      <c r="W765" s="53"/>
      <c r="X765" s="53"/>
      <c r="Y765" s="51"/>
      <c r="Z765" s="51"/>
      <c r="AA765" s="27"/>
      <c r="AB765" s="27"/>
      <c r="AC765" s="27"/>
      <c r="AD765" s="27"/>
      <c r="AE765" s="27"/>
      <c r="AF765" s="27"/>
      <c r="AG765" s="27"/>
    </row>
    <row r="766" spans="1:33" s="82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3"/>
      <c r="W766" s="53"/>
      <c r="X766" s="53"/>
      <c r="Y766" s="51"/>
      <c r="Z766" s="51"/>
      <c r="AA766" s="27"/>
      <c r="AB766" s="27"/>
      <c r="AC766" s="27"/>
      <c r="AD766" s="27"/>
      <c r="AE766" s="27"/>
      <c r="AF766" s="27"/>
      <c r="AG766" s="27"/>
    </row>
    <row r="767" spans="1:33" s="82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3"/>
      <c r="W767" s="53"/>
      <c r="X767" s="53"/>
      <c r="Y767" s="51"/>
      <c r="Z767" s="51"/>
      <c r="AA767" s="27"/>
      <c r="AB767" s="27"/>
      <c r="AC767" s="27"/>
      <c r="AD767" s="27"/>
      <c r="AE767" s="27"/>
      <c r="AF767" s="27"/>
      <c r="AG767" s="27"/>
    </row>
    <row r="768" spans="1:33" s="82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3"/>
      <c r="W768" s="53"/>
      <c r="X768" s="53"/>
      <c r="Y768" s="51"/>
      <c r="Z768" s="51"/>
      <c r="AA768" s="27"/>
      <c r="AB768" s="27"/>
      <c r="AC768" s="27"/>
      <c r="AD768" s="27"/>
      <c r="AE768" s="27"/>
      <c r="AF768" s="27"/>
      <c r="AG768" s="27"/>
    </row>
    <row r="769" spans="1:33" s="82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3"/>
      <c r="W769" s="53"/>
      <c r="X769" s="53"/>
      <c r="Y769" s="51"/>
      <c r="Z769" s="51"/>
      <c r="AA769" s="27"/>
      <c r="AB769" s="27"/>
      <c r="AC769" s="27"/>
      <c r="AD769" s="27"/>
      <c r="AE769" s="27"/>
      <c r="AF769" s="27"/>
      <c r="AG769" s="27"/>
    </row>
    <row r="770" spans="1:33" s="82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3"/>
      <c r="W770" s="53"/>
      <c r="X770" s="53"/>
      <c r="Y770" s="51"/>
      <c r="Z770" s="51"/>
      <c r="AA770" s="27"/>
      <c r="AB770" s="27"/>
      <c r="AC770" s="27"/>
      <c r="AD770" s="27"/>
      <c r="AE770" s="27"/>
      <c r="AF770" s="27"/>
      <c r="AG770" s="27"/>
    </row>
    <row r="771" spans="1:33" s="82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3"/>
      <c r="W771" s="53"/>
      <c r="X771" s="53"/>
      <c r="Y771" s="51"/>
      <c r="Z771" s="51"/>
      <c r="AA771" s="27"/>
      <c r="AB771" s="27"/>
      <c r="AC771" s="27"/>
      <c r="AD771" s="27"/>
      <c r="AE771" s="27"/>
      <c r="AF771" s="27"/>
      <c r="AG771" s="27"/>
    </row>
    <row r="772" spans="1:33" s="82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3"/>
      <c r="W772" s="53"/>
      <c r="X772" s="53"/>
      <c r="Y772" s="51"/>
      <c r="Z772" s="51"/>
      <c r="AA772" s="27"/>
      <c r="AB772" s="27"/>
      <c r="AC772" s="27"/>
      <c r="AD772" s="27"/>
      <c r="AE772" s="27"/>
      <c r="AF772" s="27"/>
      <c r="AG772" s="27"/>
    </row>
    <row r="773" spans="1:33" s="82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3"/>
      <c r="W773" s="53"/>
      <c r="X773" s="53"/>
      <c r="Y773" s="51"/>
      <c r="Z773" s="51"/>
      <c r="AA773" s="27"/>
      <c r="AB773" s="27"/>
      <c r="AC773" s="27"/>
      <c r="AD773" s="27"/>
      <c r="AE773" s="27"/>
      <c r="AF773" s="27"/>
      <c r="AG773" s="27"/>
    </row>
    <row r="774" spans="1:33" s="82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3"/>
      <c r="W774" s="53"/>
      <c r="X774" s="53"/>
      <c r="Y774" s="51"/>
      <c r="Z774" s="51"/>
      <c r="AA774" s="27"/>
      <c r="AB774" s="27"/>
      <c r="AC774" s="27"/>
      <c r="AD774" s="27"/>
      <c r="AE774" s="27"/>
      <c r="AF774" s="27"/>
      <c r="AG774" s="27"/>
    </row>
    <row r="775" spans="1:33" s="82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3"/>
      <c r="W775" s="53"/>
      <c r="X775" s="53"/>
      <c r="Y775" s="51"/>
      <c r="Z775" s="51"/>
      <c r="AA775" s="27"/>
      <c r="AB775" s="27"/>
      <c r="AC775" s="27"/>
      <c r="AD775" s="27"/>
      <c r="AE775" s="27"/>
      <c r="AF775" s="27"/>
      <c r="AG775" s="27"/>
    </row>
    <row r="776" spans="1:33" s="82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3"/>
      <c r="W776" s="53"/>
      <c r="X776" s="53"/>
      <c r="Y776" s="51"/>
      <c r="Z776" s="51"/>
      <c r="AA776" s="27"/>
      <c r="AB776" s="27"/>
      <c r="AC776" s="27"/>
      <c r="AD776" s="27"/>
      <c r="AE776" s="27"/>
      <c r="AF776" s="27"/>
      <c r="AG776" s="27"/>
    </row>
    <row r="777" spans="1:33" s="82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3"/>
      <c r="W777" s="53"/>
      <c r="X777" s="53"/>
      <c r="Y777" s="51"/>
      <c r="Z777" s="51"/>
      <c r="AA777" s="27"/>
      <c r="AB777" s="27"/>
      <c r="AC777" s="27"/>
      <c r="AD777" s="27"/>
      <c r="AE777" s="27"/>
      <c r="AF777" s="27"/>
      <c r="AG777" s="27"/>
    </row>
    <row r="778" spans="1:33" s="82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3"/>
      <c r="W778" s="53"/>
      <c r="X778" s="53"/>
      <c r="Y778" s="51"/>
      <c r="Z778" s="51"/>
      <c r="AA778" s="27"/>
      <c r="AB778" s="27"/>
      <c r="AC778" s="27"/>
      <c r="AD778" s="27"/>
      <c r="AE778" s="27"/>
      <c r="AF778" s="27"/>
      <c r="AG778" s="27"/>
    </row>
    <row r="779" spans="1:33" s="82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3"/>
      <c r="W779" s="53"/>
      <c r="X779" s="53"/>
      <c r="Y779" s="51"/>
      <c r="Z779" s="51"/>
      <c r="AA779" s="27"/>
      <c r="AB779" s="27"/>
      <c r="AC779" s="27"/>
      <c r="AD779" s="27"/>
      <c r="AE779" s="27"/>
      <c r="AF779" s="27"/>
      <c r="AG779" s="27"/>
    </row>
    <row r="780" spans="1:33" s="82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3"/>
      <c r="W780" s="53"/>
      <c r="X780" s="53"/>
      <c r="Y780" s="51"/>
      <c r="Z780" s="51"/>
      <c r="AA780" s="27"/>
      <c r="AB780" s="27"/>
      <c r="AC780" s="27"/>
      <c r="AD780" s="27"/>
      <c r="AE780" s="27"/>
      <c r="AF780" s="27"/>
      <c r="AG780" s="27"/>
    </row>
    <row r="781" spans="1:33" s="82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3"/>
      <c r="W781" s="53"/>
      <c r="X781" s="53"/>
      <c r="Y781" s="51"/>
      <c r="Z781" s="51"/>
      <c r="AA781" s="27"/>
      <c r="AB781" s="27"/>
      <c r="AC781" s="27"/>
      <c r="AD781" s="27"/>
      <c r="AE781" s="27"/>
      <c r="AF781" s="27"/>
      <c r="AG781" s="27"/>
    </row>
    <row r="782" spans="1:33" s="82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3"/>
      <c r="W782" s="53"/>
      <c r="X782" s="53"/>
      <c r="Y782" s="51"/>
      <c r="Z782" s="51"/>
      <c r="AA782" s="27"/>
      <c r="AB782" s="27"/>
      <c r="AC782" s="27"/>
      <c r="AD782" s="27"/>
      <c r="AE782" s="27"/>
      <c r="AF782" s="27"/>
      <c r="AG782" s="27"/>
    </row>
    <row r="783" spans="1:33" s="82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3"/>
      <c r="W783" s="53"/>
      <c r="X783" s="53"/>
      <c r="Y783" s="51"/>
      <c r="Z783" s="51"/>
      <c r="AA783" s="27"/>
      <c r="AB783" s="27"/>
      <c r="AC783" s="27"/>
      <c r="AD783" s="27"/>
      <c r="AE783" s="27"/>
      <c r="AF783" s="27"/>
      <c r="AG783" s="27"/>
    </row>
    <row r="784" spans="1:33" s="82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3"/>
      <c r="W784" s="53"/>
      <c r="X784" s="53"/>
      <c r="Y784" s="51"/>
      <c r="Z784" s="51"/>
      <c r="AA784" s="27"/>
      <c r="AB784" s="27"/>
      <c r="AC784" s="27"/>
      <c r="AD784" s="27"/>
      <c r="AE784" s="27"/>
      <c r="AF784" s="27"/>
      <c r="AG784" s="27"/>
    </row>
    <row r="785" spans="1:33" s="82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3"/>
      <c r="W785" s="53"/>
      <c r="X785" s="53"/>
      <c r="Y785" s="51"/>
      <c r="Z785" s="51"/>
      <c r="AA785" s="27"/>
      <c r="AB785" s="27"/>
      <c r="AC785" s="27"/>
      <c r="AD785" s="27"/>
      <c r="AE785" s="27"/>
      <c r="AF785" s="27"/>
      <c r="AG785" s="27"/>
    </row>
    <row r="786" spans="1:33" s="82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3"/>
      <c r="W786" s="53"/>
      <c r="X786" s="53"/>
      <c r="Y786" s="51"/>
      <c r="Z786" s="51"/>
      <c r="AA786" s="27"/>
      <c r="AB786" s="27"/>
      <c r="AC786" s="27"/>
      <c r="AD786" s="27"/>
      <c r="AE786" s="27"/>
      <c r="AF786" s="27"/>
      <c r="AG786" s="27"/>
    </row>
    <row r="787" spans="1:33" s="82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3"/>
      <c r="W787" s="53"/>
      <c r="X787" s="53"/>
      <c r="Y787" s="51"/>
      <c r="Z787" s="51"/>
      <c r="AA787" s="27"/>
      <c r="AB787" s="27"/>
      <c r="AC787" s="27"/>
      <c r="AD787" s="27"/>
      <c r="AE787" s="27"/>
      <c r="AF787" s="27"/>
      <c r="AG787" s="27"/>
    </row>
    <row r="788" spans="1:33" s="82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3"/>
      <c r="W788" s="53"/>
      <c r="X788" s="53"/>
      <c r="Y788" s="51"/>
      <c r="Z788" s="51"/>
      <c r="AA788" s="27"/>
      <c r="AB788" s="27"/>
      <c r="AC788" s="27"/>
      <c r="AD788" s="27"/>
      <c r="AE788" s="27"/>
      <c r="AF788" s="27"/>
      <c r="AG788" s="27"/>
    </row>
    <row r="789" spans="1:33" s="82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3"/>
      <c r="W789" s="53"/>
      <c r="X789" s="53"/>
      <c r="Y789" s="51"/>
      <c r="Z789" s="51"/>
      <c r="AA789" s="27"/>
      <c r="AB789" s="27"/>
      <c r="AC789" s="27"/>
      <c r="AD789" s="27"/>
      <c r="AE789" s="27"/>
      <c r="AF789" s="27"/>
      <c r="AG789" s="27"/>
    </row>
    <row r="790" spans="1:33" s="82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3"/>
      <c r="W790" s="53"/>
      <c r="X790" s="53"/>
      <c r="Y790" s="51"/>
      <c r="Z790" s="51"/>
      <c r="AA790" s="27"/>
      <c r="AB790" s="27"/>
      <c r="AC790" s="27"/>
      <c r="AD790" s="27"/>
      <c r="AE790" s="27"/>
      <c r="AF790" s="27"/>
      <c r="AG790" s="27"/>
    </row>
    <row r="791" spans="1:33" s="82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3"/>
      <c r="W791" s="53"/>
      <c r="X791" s="53"/>
      <c r="Y791" s="51"/>
      <c r="Z791" s="51"/>
      <c r="AA791" s="27"/>
      <c r="AB791" s="27"/>
      <c r="AC791" s="27"/>
      <c r="AD791" s="27"/>
      <c r="AE791" s="27"/>
      <c r="AF791" s="27"/>
      <c r="AG791" s="27"/>
    </row>
    <row r="792" spans="1:33" s="82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3"/>
      <c r="W792" s="53"/>
      <c r="X792" s="53"/>
      <c r="Y792" s="51"/>
      <c r="Z792" s="51"/>
      <c r="AA792" s="27"/>
      <c r="AB792" s="27"/>
      <c r="AC792" s="27"/>
      <c r="AD792" s="27"/>
      <c r="AE792" s="27"/>
      <c r="AF792" s="27"/>
      <c r="AG792" s="27"/>
    </row>
    <row r="793" spans="1:33" s="82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3"/>
      <c r="W793" s="53"/>
      <c r="X793" s="53"/>
      <c r="Y793" s="51"/>
      <c r="Z793" s="51"/>
      <c r="AA793" s="27"/>
      <c r="AB793" s="27"/>
      <c r="AC793" s="27"/>
      <c r="AD793" s="27"/>
      <c r="AE793" s="27"/>
      <c r="AF793" s="27"/>
      <c r="AG793" s="27"/>
    </row>
    <row r="794" spans="1:33" s="82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3"/>
      <c r="W794" s="53"/>
      <c r="X794" s="53"/>
      <c r="Y794" s="51"/>
      <c r="Z794" s="51"/>
      <c r="AA794" s="27"/>
      <c r="AB794" s="27"/>
      <c r="AC794" s="27"/>
      <c r="AD794" s="27"/>
      <c r="AE794" s="27"/>
      <c r="AF794" s="27"/>
      <c r="AG794" s="27"/>
    </row>
    <row r="795" spans="1:33" s="82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3"/>
      <c r="W795" s="53"/>
      <c r="X795" s="53"/>
      <c r="Y795" s="51"/>
      <c r="Z795" s="51"/>
      <c r="AA795" s="27"/>
      <c r="AB795" s="27"/>
      <c r="AC795" s="27"/>
      <c r="AD795" s="27"/>
      <c r="AE795" s="27"/>
      <c r="AF795" s="27"/>
      <c r="AG795" s="27"/>
    </row>
    <row r="796" spans="1:33" s="82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3"/>
      <c r="W796" s="53"/>
      <c r="X796" s="53"/>
      <c r="Y796" s="51"/>
      <c r="Z796" s="51"/>
      <c r="AA796" s="27"/>
      <c r="AB796" s="27"/>
      <c r="AC796" s="27"/>
      <c r="AD796" s="27"/>
      <c r="AE796" s="27"/>
      <c r="AF796" s="27"/>
      <c r="AG796" s="27"/>
    </row>
    <row r="797" spans="1:33" s="82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3"/>
      <c r="W797" s="53"/>
      <c r="X797" s="53"/>
      <c r="Y797" s="51"/>
      <c r="Z797" s="51"/>
      <c r="AA797" s="27"/>
      <c r="AB797" s="27"/>
      <c r="AC797" s="27"/>
      <c r="AD797" s="27"/>
      <c r="AE797" s="27"/>
      <c r="AF797" s="27"/>
      <c r="AG797" s="27"/>
    </row>
    <row r="798" spans="1:33" s="82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3"/>
      <c r="W798" s="53"/>
      <c r="X798" s="53"/>
      <c r="Y798" s="51"/>
      <c r="Z798" s="51"/>
      <c r="AA798" s="27"/>
      <c r="AB798" s="27"/>
      <c r="AC798" s="27"/>
      <c r="AD798" s="27"/>
      <c r="AE798" s="27"/>
      <c r="AF798" s="27"/>
      <c r="AG798" s="27"/>
    </row>
    <row r="799" spans="1:33" s="82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3"/>
      <c r="W799" s="53"/>
      <c r="X799" s="53"/>
      <c r="Y799" s="51"/>
      <c r="Z799" s="51"/>
      <c r="AA799" s="27"/>
      <c r="AB799" s="27"/>
      <c r="AC799" s="27"/>
      <c r="AD799" s="27"/>
      <c r="AE799" s="27"/>
      <c r="AF799" s="27"/>
      <c r="AG799" s="27"/>
    </row>
    <row r="800" spans="1:33" s="82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3"/>
      <c r="W800" s="53"/>
      <c r="X800" s="53"/>
      <c r="Y800" s="51"/>
      <c r="Z800" s="51"/>
      <c r="AA800" s="27"/>
      <c r="AB800" s="27"/>
      <c r="AC800" s="27"/>
      <c r="AD800" s="27"/>
      <c r="AE800" s="27"/>
      <c r="AF800" s="27"/>
      <c r="AG800" s="27"/>
    </row>
    <row r="801" spans="1:33" s="82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3"/>
      <c r="W801" s="53"/>
      <c r="X801" s="53"/>
      <c r="Y801" s="51"/>
      <c r="Z801" s="51"/>
      <c r="AA801" s="27"/>
      <c r="AB801" s="27"/>
      <c r="AC801" s="27"/>
      <c r="AD801" s="27"/>
      <c r="AE801" s="27"/>
      <c r="AF801" s="27"/>
      <c r="AG801" s="27"/>
    </row>
    <row r="802" spans="1:33" s="82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3"/>
      <c r="W802" s="53"/>
      <c r="X802" s="53"/>
      <c r="Y802" s="51"/>
      <c r="Z802" s="51"/>
      <c r="AA802" s="27"/>
      <c r="AB802" s="27"/>
      <c r="AC802" s="27"/>
      <c r="AD802" s="27"/>
      <c r="AE802" s="27"/>
      <c r="AF802" s="27"/>
      <c r="AG802" s="27"/>
    </row>
    <row r="803" spans="1:33" s="82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3"/>
      <c r="W803" s="53"/>
      <c r="X803" s="53"/>
      <c r="Y803" s="51"/>
      <c r="Z803" s="51"/>
      <c r="AA803" s="27"/>
      <c r="AB803" s="27"/>
      <c r="AC803" s="27"/>
      <c r="AD803" s="27"/>
      <c r="AE803" s="27"/>
      <c r="AF803" s="27"/>
      <c r="AG803" s="27"/>
    </row>
    <row r="804" spans="1:33" s="82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3"/>
      <c r="W804" s="53"/>
      <c r="X804" s="53"/>
      <c r="Y804" s="51"/>
      <c r="Z804" s="51"/>
      <c r="AA804" s="27"/>
      <c r="AB804" s="27"/>
      <c r="AC804" s="27"/>
      <c r="AD804" s="27"/>
      <c r="AE804" s="27"/>
      <c r="AF804" s="27"/>
      <c r="AG804" s="27"/>
    </row>
    <row r="805" spans="1:33" s="82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3"/>
      <c r="W805" s="53"/>
      <c r="X805" s="53"/>
      <c r="Y805" s="51"/>
      <c r="Z805" s="51"/>
      <c r="AA805" s="27"/>
      <c r="AB805" s="27"/>
      <c r="AC805" s="27"/>
      <c r="AD805" s="27"/>
      <c r="AE805" s="27"/>
      <c r="AF805" s="27"/>
      <c r="AG805" s="27"/>
    </row>
    <row r="806" spans="1:33" s="82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3"/>
      <c r="W806" s="53"/>
      <c r="X806" s="53"/>
      <c r="Y806" s="51"/>
      <c r="Z806" s="51"/>
      <c r="AA806" s="27"/>
      <c r="AB806" s="27"/>
      <c r="AC806" s="27"/>
      <c r="AD806" s="27"/>
      <c r="AE806" s="27"/>
      <c r="AF806" s="27"/>
      <c r="AG806" s="27"/>
    </row>
    <row r="807" spans="1:33" s="82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3"/>
      <c r="W807" s="53"/>
      <c r="X807" s="53"/>
      <c r="Y807" s="51"/>
      <c r="Z807" s="51"/>
      <c r="AA807" s="27"/>
      <c r="AB807" s="27"/>
      <c r="AC807" s="27"/>
      <c r="AD807" s="27"/>
      <c r="AE807" s="27"/>
      <c r="AF807" s="27"/>
      <c r="AG807" s="27"/>
    </row>
    <row r="808" spans="1:33" s="82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3"/>
      <c r="W808" s="53"/>
      <c r="X808" s="53"/>
      <c r="Y808" s="51"/>
      <c r="Z808" s="51"/>
      <c r="AA808" s="27"/>
      <c r="AB808" s="27"/>
      <c r="AC808" s="27"/>
      <c r="AD808" s="27"/>
      <c r="AE808" s="27"/>
      <c r="AF808" s="27"/>
      <c r="AG808" s="27"/>
    </row>
    <row r="809" spans="1:33" s="82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3"/>
      <c r="W809" s="53"/>
      <c r="X809" s="53"/>
      <c r="Y809" s="51"/>
      <c r="Z809" s="51"/>
      <c r="AA809" s="27"/>
      <c r="AB809" s="27"/>
      <c r="AC809" s="27"/>
      <c r="AD809" s="27"/>
      <c r="AE809" s="27"/>
      <c r="AF809" s="27"/>
      <c r="AG809" s="27"/>
    </row>
    <row r="810" spans="1:33" s="82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3"/>
      <c r="W810" s="53"/>
      <c r="X810" s="53"/>
      <c r="Y810" s="51"/>
      <c r="Z810" s="51"/>
      <c r="AA810" s="27"/>
      <c r="AB810" s="27"/>
      <c r="AC810" s="27"/>
      <c r="AD810" s="27"/>
      <c r="AE810" s="27"/>
      <c r="AF810" s="27"/>
      <c r="AG810" s="27"/>
    </row>
    <row r="811" spans="1:33" s="82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3"/>
      <c r="W811" s="53"/>
      <c r="X811" s="53"/>
      <c r="Y811" s="51"/>
      <c r="Z811" s="51"/>
      <c r="AA811" s="27"/>
      <c r="AB811" s="27"/>
      <c r="AC811" s="27"/>
      <c r="AD811" s="27"/>
      <c r="AE811" s="27"/>
      <c r="AF811" s="27"/>
      <c r="AG811" s="27"/>
    </row>
    <row r="812" spans="1:33" s="82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3"/>
      <c r="W812" s="53"/>
      <c r="X812" s="53"/>
      <c r="Y812" s="51"/>
      <c r="Z812" s="51"/>
      <c r="AA812" s="27"/>
      <c r="AB812" s="27"/>
      <c r="AC812" s="27"/>
      <c r="AD812" s="27"/>
      <c r="AE812" s="27"/>
      <c r="AF812" s="27"/>
      <c r="AG812" s="27"/>
    </row>
    <row r="813" spans="1:33" s="82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3"/>
      <c r="W813" s="53"/>
      <c r="X813" s="53"/>
      <c r="Y813" s="51"/>
      <c r="Z813" s="51"/>
      <c r="AA813" s="27"/>
      <c r="AB813" s="27"/>
      <c r="AC813" s="27"/>
      <c r="AD813" s="27"/>
      <c r="AE813" s="27"/>
      <c r="AF813" s="27"/>
      <c r="AG813" s="27"/>
    </row>
    <row r="814" spans="1:33" s="82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3"/>
      <c r="W814" s="53"/>
      <c r="X814" s="53"/>
      <c r="Y814" s="51"/>
      <c r="Z814" s="51"/>
      <c r="AA814" s="27"/>
      <c r="AB814" s="27"/>
      <c r="AC814" s="27"/>
      <c r="AD814" s="27"/>
      <c r="AE814" s="27"/>
      <c r="AF814" s="27"/>
      <c r="AG814" s="27"/>
    </row>
    <row r="815" spans="1:33" s="82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3"/>
      <c r="W815" s="53"/>
      <c r="X815" s="53"/>
      <c r="Y815" s="51"/>
      <c r="Z815" s="51"/>
      <c r="AA815" s="27"/>
      <c r="AB815" s="27"/>
      <c r="AC815" s="27"/>
      <c r="AD815" s="27"/>
      <c r="AE815" s="27"/>
      <c r="AF815" s="27"/>
      <c r="AG815" s="27"/>
    </row>
    <row r="816" spans="1:33" s="82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3"/>
      <c r="W816" s="53"/>
      <c r="X816" s="53"/>
      <c r="Y816" s="51"/>
      <c r="Z816" s="51"/>
      <c r="AA816" s="27"/>
      <c r="AB816" s="27"/>
      <c r="AC816" s="27"/>
      <c r="AD816" s="27"/>
      <c r="AE816" s="27"/>
      <c r="AF816" s="27"/>
      <c r="AG816" s="27"/>
    </row>
    <row r="817" spans="1:33" s="82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3"/>
      <c r="W817" s="53"/>
      <c r="X817" s="53"/>
      <c r="Y817" s="51"/>
      <c r="Z817" s="51"/>
      <c r="AA817" s="27"/>
      <c r="AB817" s="27"/>
      <c r="AC817" s="27"/>
      <c r="AD817" s="27"/>
      <c r="AE817" s="27"/>
      <c r="AF817" s="27"/>
      <c r="AG817" s="27"/>
    </row>
    <row r="818" spans="1:33" s="82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3"/>
      <c r="W818" s="53"/>
      <c r="X818" s="53"/>
      <c r="Y818" s="51"/>
      <c r="Z818" s="51"/>
      <c r="AA818" s="27"/>
      <c r="AB818" s="27"/>
      <c r="AC818" s="27"/>
      <c r="AD818" s="27"/>
      <c r="AE818" s="27"/>
      <c r="AF818" s="27"/>
      <c r="AG818" s="27"/>
    </row>
    <row r="819" spans="1:33" s="82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3"/>
      <c r="W819" s="53"/>
      <c r="X819" s="53"/>
      <c r="Y819" s="51"/>
      <c r="Z819" s="51"/>
      <c r="AA819" s="27"/>
      <c r="AB819" s="27"/>
      <c r="AC819" s="27"/>
      <c r="AD819" s="27"/>
      <c r="AE819" s="27"/>
      <c r="AF819" s="27"/>
      <c r="AG819" s="27"/>
    </row>
    <row r="820" spans="1:33" s="82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3"/>
      <c r="W820" s="53"/>
      <c r="X820" s="53"/>
      <c r="Y820" s="51"/>
      <c r="Z820" s="51"/>
      <c r="AA820" s="27"/>
      <c r="AB820" s="27"/>
      <c r="AC820" s="27"/>
      <c r="AD820" s="27"/>
      <c r="AE820" s="27"/>
      <c r="AF820" s="27"/>
      <c r="AG820" s="27"/>
    </row>
    <row r="821" spans="1:33" s="82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3"/>
      <c r="W821" s="53"/>
      <c r="X821" s="53"/>
      <c r="Y821" s="51"/>
      <c r="Z821" s="51"/>
      <c r="AA821" s="27"/>
      <c r="AB821" s="27"/>
      <c r="AC821" s="27"/>
      <c r="AD821" s="27"/>
      <c r="AE821" s="27"/>
      <c r="AF821" s="27"/>
      <c r="AG821" s="27"/>
    </row>
    <row r="822" spans="1:33" s="82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3"/>
      <c r="W822" s="53"/>
      <c r="X822" s="53"/>
      <c r="Y822" s="51"/>
      <c r="Z822" s="51"/>
      <c r="AA822" s="27"/>
      <c r="AB822" s="27"/>
      <c r="AC822" s="27"/>
      <c r="AD822" s="27"/>
      <c r="AE822" s="27"/>
      <c r="AF822" s="27"/>
      <c r="AG822" s="27"/>
    </row>
    <row r="823" spans="1:33" s="82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3"/>
      <c r="W823" s="53"/>
      <c r="X823" s="53"/>
      <c r="Y823" s="51"/>
      <c r="Z823" s="51"/>
      <c r="AA823" s="27"/>
      <c r="AB823" s="27"/>
      <c r="AC823" s="27"/>
      <c r="AD823" s="27"/>
      <c r="AE823" s="27"/>
      <c r="AF823" s="27"/>
      <c r="AG823" s="27"/>
    </row>
    <row r="824" spans="1:33" s="82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3"/>
      <c r="W824" s="53"/>
      <c r="X824" s="53"/>
      <c r="Y824" s="51"/>
      <c r="Z824" s="51"/>
      <c r="AA824" s="27"/>
      <c r="AB824" s="27"/>
      <c r="AC824" s="27"/>
      <c r="AD824" s="27"/>
      <c r="AE824" s="27"/>
      <c r="AF824" s="27"/>
      <c r="AG824" s="27"/>
    </row>
    <row r="825" spans="1:33" s="82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3"/>
      <c r="W825" s="53"/>
      <c r="X825" s="53"/>
      <c r="Y825" s="51"/>
      <c r="Z825" s="51"/>
      <c r="AA825" s="27"/>
      <c r="AB825" s="27"/>
      <c r="AC825" s="27"/>
      <c r="AD825" s="27"/>
      <c r="AE825" s="27"/>
      <c r="AF825" s="27"/>
      <c r="AG825" s="27"/>
    </row>
    <row r="826" spans="1:33" s="82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3"/>
      <c r="W826" s="53"/>
      <c r="X826" s="53"/>
      <c r="Y826" s="51"/>
      <c r="Z826" s="51"/>
      <c r="AA826" s="27"/>
      <c r="AB826" s="27"/>
      <c r="AC826" s="27"/>
      <c r="AD826" s="27"/>
      <c r="AE826" s="27"/>
      <c r="AF826" s="27"/>
      <c r="AG826" s="27"/>
    </row>
    <row r="827" spans="1:33" s="82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3"/>
      <c r="W827" s="53"/>
      <c r="X827" s="53"/>
      <c r="Y827" s="51"/>
      <c r="Z827" s="51"/>
      <c r="AA827" s="27"/>
      <c r="AB827" s="27"/>
      <c r="AC827" s="27"/>
      <c r="AD827" s="27"/>
      <c r="AE827" s="27"/>
      <c r="AF827" s="27"/>
      <c r="AG827" s="27"/>
    </row>
    <row r="828" spans="1:33" s="82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3"/>
      <c r="W828" s="53"/>
      <c r="X828" s="53"/>
      <c r="Y828" s="51"/>
      <c r="Z828" s="51"/>
      <c r="AA828" s="27"/>
      <c r="AB828" s="27"/>
      <c r="AC828" s="27"/>
      <c r="AD828" s="27"/>
      <c r="AE828" s="27"/>
      <c r="AF828" s="27"/>
      <c r="AG828" s="27"/>
    </row>
    <row r="829" spans="1:33" s="82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3"/>
      <c r="W829" s="53"/>
      <c r="X829" s="53"/>
      <c r="Y829" s="51"/>
      <c r="Z829" s="51"/>
      <c r="AA829" s="27"/>
      <c r="AB829" s="27"/>
      <c r="AC829" s="27"/>
      <c r="AD829" s="27"/>
      <c r="AE829" s="27"/>
      <c r="AF829" s="27"/>
      <c r="AG829" s="27"/>
    </row>
    <row r="830" spans="1:33" s="82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3"/>
      <c r="W830" s="53"/>
      <c r="X830" s="53"/>
      <c r="Y830" s="51"/>
      <c r="Z830" s="51"/>
      <c r="AA830" s="27"/>
      <c r="AB830" s="27"/>
      <c r="AC830" s="27"/>
      <c r="AD830" s="27"/>
      <c r="AE830" s="27"/>
      <c r="AF830" s="27"/>
      <c r="AG830" s="27"/>
    </row>
    <row r="831" spans="1:33" s="82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3"/>
      <c r="W831" s="53"/>
      <c r="X831" s="53"/>
      <c r="Y831" s="51"/>
      <c r="Z831" s="51"/>
      <c r="AA831" s="27"/>
      <c r="AB831" s="27"/>
      <c r="AC831" s="27"/>
      <c r="AD831" s="27"/>
      <c r="AE831" s="27"/>
      <c r="AF831" s="27"/>
      <c r="AG831" s="27"/>
    </row>
    <row r="832" spans="1:33" s="82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3"/>
      <c r="W832" s="53"/>
      <c r="X832" s="53"/>
      <c r="Y832" s="51"/>
      <c r="Z832" s="51"/>
      <c r="AA832" s="27"/>
      <c r="AB832" s="27"/>
      <c r="AC832" s="27"/>
      <c r="AD832" s="27"/>
      <c r="AE832" s="27"/>
      <c r="AF832" s="27"/>
      <c r="AG832" s="27"/>
    </row>
    <row r="833" spans="1:33" s="82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3"/>
      <c r="W833" s="53"/>
      <c r="X833" s="53"/>
      <c r="Y833" s="51"/>
      <c r="Z833" s="51"/>
      <c r="AA833" s="27"/>
      <c r="AB833" s="27"/>
      <c r="AC833" s="27"/>
      <c r="AD833" s="27"/>
      <c r="AE833" s="27"/>
      <c r="AF833" s="27"/>
      <c r="AG833" s="27"/>
    </row>
    <row r="834" spans="1:33" s="82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3"/>
      <c r="W834" s="53"/>
      <c r="X834" s="53"/>
      <c r="Y834" s="51"/>
      <c r="Z834" s="51"/>
      <c r="AA834" s="27"/>
      <c r="AB834" s="27"/>
      <c r="AC834" s="27"/>
      <c r="AD834" s="27"/>
      <c r="AE834" s="27"/>
      <c r="AF834" s="27"/>
      <c r="AG834" s="27"/>
    </row>
    <row r="835" spans="1:33" s="82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3"/>
      <c r="W835" s="53"/>
      <c r="X835" s="53"/>
      <c r="Y835" s="51"/>
      <c r="Z835" s="51"/>
      <c r="AA835" s="27"/>
      <c r="AB835" s="27"/>
      <c r="AC835" s="27"/>
      <c r="AD835" s="27"/>
      <c r="AE835" s="27"/>
      <c r="AF835" s="27"/>
      <c r="AG835" s="27"/>
    </row>
    <row r="836" spans="1:33" s="82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3"/>
      <c r="W836" s="53"/>
      <c r="X836" s="53"/>
      <c r="Y836" s="51"/>
      <c r="Z836" s="51"/>
      <c r="AA836" s="27"/>
      <c r="AB836" s="27"/>
      <c r="AC836" s="27"/>
      <c r="AD836" s="27"/>
      <c r="AE836" s="27"/>
      <c r="AF836" s="27"/>
      <c r="AG836" s="27"/>
    </row>
    <row r="837" spans="1:33" s="82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3"/>
      <c r="W837" s="53"/>
      <c r="X837" s="53"/>
      <c r="Y837" s="51"/>
      <c r="Z837" s="51"/>
      <c r="AA837" s="27"/>
      <c r="AB837" s="27"/>
      <c r="AC837" s="27"/>
      <c r="AD837" s="27"/>
      <c r="AE837" s="27"/>
      <c r="AF837" s="27"/>
      <c r="AG837" s="27"/>
    </row>
    <row r="838" spans="1:33" s="82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3"/>
      <c r="W838" s="53"/>
      <c r="X838" s="53"/>
      <c r="Y838" s="51"/>
      <c r="Z838" s="51"/>
      <c r="AA838" s="27"/>
      <c r="AB838" s="27"/>
      <c r="AC838" s="27"/>
      <c r="AD838" s="27"/>
      <c r="AE838" s="27"/>
      <c r="AF838" s="27"/>
      <c r="AG838" s="27"/>
    </row>
    <row r="839" spans="1:33" s="82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3"/>
      <c r="W839" s="53"/>
      <c r="X839" s="53"/>
      <c r="Y839" s="51"/>
      <c r="Z839" s="51"/>
      <c r="AA839" s="27"/>
      <c r="AB839" s="27"/>
      <c r="AC839" s="27"/>
      <c r="AD839" s="27"/>
      <c r="AE839" s="27"/>
      <c r="AF839" s="27"/>
      <c r="AG839" s="27"/>
    </row>
    <row r="840" spans="1:33" s="82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3"/>
      <c r="W840" s="53"/>
      <c r="X840" s="53"/>
      <c r="Y840" s="51"/>
      <c r="Z840" s="51"/>
      <c r="AA840" s="27"/>
      <c r="AB840" s="27"/>
      <c r="AC840" s="27"/>
      <c r="AD840" s="27"/>
      <c r="AE840" s="27"/>
      <c r="AF840" s="27"/>
      <c r="AG840" s="27"/>
    </row>
    <row r="841" spans="1:33" s="82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3"/>
      <c r="W841" s="53"/>
      <c r="X841" s="53"/>
      <c r="Y841" s="51"/>
      <c r="Z841" s="51"/>
      <c r="AA841" s="27"/>
      <c r="AB841" s="27"/>
      <c r="AC841" s="27"/>
      <c r="AD841" s="27"/>
      <c r="AE841" s="27"/>
      <c r="AF841" s="27"/>
      <c r="AG841" s="27"/>
    </row>
    <row r="842" spans="1:33" s="82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3"/>
      <c r="W842" s="53"/>
      <c r="X842" s="53"/>
      <c r="Y842" s="51"/>
      <c r="Z842" s="51"/>
      <c r="AA842" s="27"/>
      <c r="AB842" s="27"/>
      <c r="AC842" s="27"/>
      <c r="AD842" s="27"/>
      <c r="AE842" s="27"/>
      <c r="AF842" s="27"/>
      <c r="AG842" s="27"/>
    </row>
    <row r="843" spans="1:33" s="82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3"/>
      <c r="W843" s="53"/>
      <c r="X843" s="53"/>
      <c r="Y843" s="51"/>
      <c r="Z843" s="51"/>
      <c r="AA843" s="27"/>
      <c r="AB843" s="27"/>
      <c r="AC843" s="27"/>
      <c r="AD843" s="27"/>
      <c r="AE843" s="27"/>
      <c r="AF843" s="27"/>
      <c r="AG843" s="27"/>
    </row>
    <row r="844" spans="1:33" s="82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3"/>
      <c r="W844" s="53"/>
      <c r="X844" s="53"/>
      <c r="Y844" s="51"/>
      <c r="Z844" s="51"/>
      <c r="AA844" s="27"/>
      <c r="AB844" s="27"/>
      <c r="AC844" s="27"/>
      <c r="AD844" s="27"/>
      <c r="AE844" s="27"/>
      <c r="AF844" s="27"/>
      <c r="AG844" s="27"/>
    </row>
    <row r="845" spans="1:33" s="82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3"/>
      <c r="W845" s="53"/>
      <c r="X845" s="53"/>
      <c r="Y845" s="51"/>
      <c r="Z845" s="51"/>
      <c r="AA845" s="27"/>
      <c r="AB845" s="27"/>
      <c r="AC845" s="27"/>
      <c r="AD845" s="27"/>
      <c r="AE845" s="27"/>
      <c r="AF845" s="27"/>
      <c r="AG845" s="27"/>
    </row>
    <row r="846" spans="1:33" s="82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3"/>
      <c r="W846" s="53"/>
      <c r="X846" s="53"/>
      <c r="Y846" s="51"/>
      <c r="Z846" s="51"/>
      <c r="AA846" s="27"/>
      <c r="AB846" s="27"/>
      <c r="AC846" s="27"/>
      <c r="AD846" s="27"/>
      <c r="AE846" s="27"/>
      <c r="AF846" s="27"/>
      <c r="AG846" s="27"/>
    </row>
    <row r="847" spans="1:33" s="82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3"/>
      <c r="W847" s="53"/>
      <c r="X847" s="53"/>
      <c r="Y847" s="51"/>
      <c r="Z847" s="51"/>
      <c r="AA847" s="27"/>
      <c r="AB847" s="27"/>
      <c r="AC847" s="27"/>
      <c r="AD847" s="27"/>
      <c r="AE847" s="27"/>
      <c r="AF847" s="27"/>
      <c r="AG847" s="27"/>
    </row>
    <row r="848" spans="1:33" s="82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3"/>
      <c r="W848" s="53"/>
      <c r="X848" s="53"/>
      <c r="Y848" s="51"/>
      <c r="Z848" s="51"/>
      <c r="AA848" s="27"/>
      <c r="AB848" s="27"/>
      <c r="AC848" s="27"/>
      <c r="AD848" s="27"/>
      <c r="AE848" s="27"/>
      <c r="AF848" s="27"/>
      <c r="AG848" s="27"/>
    </row>
    <row r="849" spans="1:33" s="82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3"/>
      <c r="W849" s="53"/>
      <c r="X849" s="53"/>
      <c r="Y849" s="51"/>
      <c r="Z849" s="51"/>
      <c r="AA849" s="27"/>
      <c r="AB849" s="27"/>
      <c r="AC849" s="27"/>
      <c r="AD849" s="27"/>
      <c r="AE849" s="27"/>
      <c r="AF849" s="27"/>
      <c r="AG849" s="27"/>
    </row>
    <row r="850" spans="1:33" s="82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3"/>
      <c r="W850" s="53"/>
      <c r="X850" s="53"/>
      <c r="Y850" s="51"/>
      <c r="Z850" s="51"/>
      <c r="AA850" s="27"/>
      <c r="AB850" s="27"/>
      <c r="AC850" s="27"/>
      <c r="AD850" s="27"/>
      <c r="AE850" s="27"/>
      <c r="AF850" s="27"/>
      <c r="AG850" s="27"/>
    </row>
    <row r="851" spans="1:33" s="82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3"/>
      <c r="W851" s="53"/>
      <c r="X851" s="53"/>
      <c r="Y851" s="51"/>
      <c r="Z851" s="51"/>
      <c r="AA851" s="27"/>
      <c r="AB851" s="27"/>
      <c r="AC851" s="27"/>
      <c r="AD851" s="27"/>
      <c r="AE851" s="27"/>
      <c r="AF851" s="27"/>
      <c r="AG851" s="27"/>
    </row>
    <row r="852" spans="1:33" s="82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3"/>
      <c r="W852" s="53"/>
      <c r="X852" s="53"/>
      <c r="Y852" s="51"/>
      <c r="Z852" s="51"/>
      <c r="AA852" s="27"/>
      <c r="AB852" s="27"/>
      <c r="AC852" s="27"/>
      <c r="AD852" s="27"/>
      <c r="AE852" s="27"/>
      <c r="AF852" s="27"/>
      <c r="AG852" s="27"/>
    </row>
    <row r="853" spans="1:33" s="82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3"/>
      <c r="W853" s="53"/>
      <c r="X853" s="53"/>
      <c r="Y853" s="51"/>
      <c r="Z853" s="51"/>
      <c r="AA853" s="27"/>
      <c r="AB853" s="27"/>
      <c r="AC853" s="27"/>
      <c r="AD853" s="27"/>
      <c r="AE853" s="27"/>
      <c r="AF853" s="27"/>
      <c r="AG853" s="27"/>
    </row>
    <row r="854" spans="1:33" s="82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3"/>
      <c r="W854" s="53"/>
      <c r="X854" s="53"/>
      <c r="Y854" s="51"/>
      <c r="Z854" s="51"/>
      <c r="AA854" s="27"/>
      <c r="AB854" s="27"/>
      <c r="AC854" s="27"/>
      <c r="AD854" s="27"/>
      <c r="AE854" s="27"/>
      <c r="AF854" s="27"/>
      <c r="AG854" s="27"/>
    </row>
    <row r="855" spans="1:33" s="82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3"/>
      <c r="W855" s="53"/>
      <c r="X855" s="53"/>
      <c r="Y855" s="51"/>
      <c r="Z855" s="51"/>
      <c r="AA855" s="27"/>
      <c r="AB855" s="27"/>
      <c r="AC855" s="27"/>
      <c r="AD855" s="27"/>
      <c r="AE855" s="27"/>
      <c r="AF855" s="27"/>
      <c r="AG855" s="27"/>
    </row>
    <row r="856" spans="1:33" s="82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3"/>
      <c r="W856" s="53"/>
      <c r="X856" s="53"/>
      <c r="Y856" s="51"/>
      <c r="Z856" s="51"/>
      <c r="AA856" s="27"/>
      <c r="AB856" s="27"/>
      <c r="AC856" s="27"/>
      <c r="AD856" s="27"/>
      <c r="AE856" s="27"/>
      <c r="AF856" s="27"/>
      <c r="AG856" s="27"/>
    </row>
    <row r="857" spans="1:33" s="82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3"/>
      <c r="W857" s="53"/>
      <c r="X857" s="53"/>
      <c r="Y857" s="51"/>
      <c r="Z857" s="51"/>
      <c r="AA857" s="27"/>
      <c r="AB857" s="27"/>
      <c r="AC857" s="27"/>
      <c r="AD857" s="27"/>
      <c r="AE857" s="27"/>
      <c r="AF857" s="27"/>
      <c r="AG857" s="27"/>
    </row>
    <row r="858" spans="1:33" s="82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3"/>
      <c r="W858" s="53"/>
      <c r="X858" s="53"/>
      <c r="Y858" s="51"/>
      <c r="Z858" s="51"/>
      <c r="AA858" s="27"/>
      <c r="AB858" s="27"/>
      <c r="AC858" s="27"/>
      <c r="AD858" s="27"/>
      <c r="AE858" s="27"/>
      <c r="AF858" s="27"/>
      <c r="AG858" s="27"/>
    </row>
    <row r="859" spans="1:33" s="82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3"/>
      <c r="W859" s="53"/>
      <c r="X859" s="53"/>
      <c r="Y859" s="51"/>
      <c r="Z859" s="51"/>
      <c r="AA859" s="27"/>
      <c r="AB859" s="27"/>
      <c r="AC859" s="27"/>
      <c r="AD859" s="27"/>
      <c r="AE859" s="27"/>
      <c r="AF859" s="27"/>
      <c r="AG859" s="27"/>
    </row>
    <row r="860" spans="1:33" s="82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3"/>
      <c r="W860" s="53"/>
      <c r="X860" s="53"/>
      <c r="Y860" s="51"/>
      <c r="Z860" s="51"/>
      <c r="AA860" s="27"/>
      <c r="AB860" s="27"/>
      <c r="AC860" s="27"/>
      <c r="AD860" s="27"/>
      <c r="AE860" s="27"/>
      <c r="AF860" s="27"/>
      <c r="AG860" s="27"/>
    </row>
    <row r="861" spans="1:33" s="82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3"/>
      <c r="W861" s="53"/>
      <c r="X861" s="53"/>
      <c r="Y861" s="51"/>
      <c r="Z861" s="51"/>
      <c r="AA861" s="27"/>
      <c r="AB861" s="27"/>
      <c r="AC861" s="27"/>
      <c r="AD861" s="27"/>
      <c r="AE861" s="27"/>
      <c r="AF861" s="27"/>
      <c r="AG861" s="27"/>
    </row>
    <row r="862" spans="1:33" s="82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3"/>
      <c r="W862" s="53"/>
      <c r="X862" s="53"/>
      <c r="Y862" s="51"/>
      <c r="Z862" s="51"/>
      <c r="AA862" s="27"/>
      <c r="AB862" s="27"/>
      <c r="AC862" s="27"/>
      <c r="AD862" s="27"/>
      <c r="AE862" s="27"/>
      <c r="AF862" s="27"/>
      <c r="AG862" s="27"/>
    </row>
    <row r="863" spans="1:33" s="82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3"/>
      <c r="W863" s="53"/>
      <c r="X863" s="53"/>
      <c r="Y863" s="51"/>
      <c r="Z863" s="51"/>
      <c r="AA863" s="27"/>
      <c r="AB863" s="27"/>
      <c r="AC863" s="27"/>
      <c r="AD863" s="27"/>
      <c r="AE863" s="27"/>
      <c r="AF863" s="27"/>
      <c r="AG863" s="27"/>
    </row>
    <row r="864" spans="1:33" s="82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3"/>
      <c r="W864" s="53"/>
      <c r="X864" s="53"/>
      <c r="Y864" s="51"/>
      <c r="Z864" s="51"/>
      <c r="AA864" s="27"/>
      <c r="AB864" s="27"/>
      <c r="AC864" s="27"/>
      <c r="AD864" s="27"/>
      <c r="AE864" s="27"/>
      <c r="AF864" s="27"/>
      <c r="AG864" s="27"/>
    </row>
    <row r="865" spans="1:33" s="82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3"/>
      <c r="W865" s="53"/>
      <c r="X865" s="53"/>
      <c r="Y865" s="51"/>
      <c r="Z865" s="51"/>
      <c r="AA865" s="27"/>
      <c r="AB865" s="27"/>
      <c r="AC865" s="27"/>
      <c r="AD865" s="27"/>
      <c r="AE865" s="27"/>
      <c r="AF865" s="27"/>
      <c r="AG865" s="27"/>
    </row>
    <row r="866" spans="1:33" s="82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3"/>
      <c r="W866" s="53"/>
      <c r="X866" s="53"/>
      <c r="Y866" s="51"/>
      <c r="Z866" s="51"/>
      <c r="AA866" s="27"/>
      <c r="AB866" s="27"/>
      <c r="AC866" s="27"/>
      <c r="AD866" s="27"/>
      <c r="AE866" s="27"/>
      <c r="AF866" s="27"/>
      <c r="AG866" s="27"/>
    </row>
    <row r="867" spans="1:33" s="82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3"/>
      <c r="W867" s="53"/>
      <c r="X867" s="53"/>
      <c r="Y867" s="51"/>
      <c r="Z867" s="51"/>
      <c r="AA867" s="27"/>
      <c r="AB867" s="27"/>
      <c r="AC867" s="27"/>
      <c r="AD867" s="27"/>
      <c r="AE867" s="27"/>
      <c r="AF867" s="27"/>
      <c r="AG867" s="27"/>
    </row>
    <row r="868" spans="1:33" s="82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3"/>
      <c r="W868" s="53"/>
      <c r="X868" s="53"/>
      <c r="Y868" s="51"/>
      <c r="Z868" s="51"/>
      <c r="AA868" s="27"/>
      <c r="AB868" s="27"/>
      <c r="AC868" s="27"/>
      <c r="AD868" s="27"/>
      <c r="AE868" s="27"/>
      <c r="AF868" s="27"/>
      <c r="AG868" s="27"/>
    </row>
    <row r="65424" spans="33:33" ht="12.75" customHeight="1" x14ac:dyDescent="0.25">
      <c r="AG65424" s="59"/>
    </row>
    <row r="65429" spans="33:33" ht="12.75" customHeight="1" x14ac:dyDescent="0.25">
      <c r="AG65429" s="29"/>
    </row>
    <row r="65431" spans="33:33" ht="12.75" customHeight="1" x14ac:dyDescent="0.25">
      <c r="AG65431" s="28"/>
    </row>
  </sheetData>
  <autoFilter ref="A7:AB25">
    <filterColumn colId="13" showButton="0"/>
    <filterColumn colId="15" showButton="0"/>
    <filterColumn colId="17" showButton="0"/>
    <filterColumn colId="19" showButton="0"/>
  </autoFilter>
  <mergeCells count="37">
    <mergeCell ref="Q8:S8"/>
    <mergeCell ref="I6:I7"/>
    <mergeCell ref="J6:J7"/>
    <mergeCell ref="K6:K7"/>
    <mergeCell ref="F4:F7"/>
    <mergeCell ref="G4:G7"/>
    <mergeCell ref="H4:H7"/>
    <mergeCell ref="AA4:AA7"/>
    <mergeCell ref="I5:M5"/>
    <mergeCell ref="M6:M7"/>
    <mergeCell ref="N6:O7"/>
    <mergeCell ref="P6:Q7"/>
    <mergeCell ref="R6:S7"/>
    <mergeCell ref="Y4:Z5"/>
    <mergeCell ref="Y6:Y7"/>
    <mergeCell ref="I4:M4"/>
    <mergeCell ref="V6:V7"/>
    <mergeCell ref="V4:X5"/>
    <mergeCell ref="W6:W7"/>
    <mergeCell ref="Z6:Z7"/>
    <mergeCell ref="T6:U7"/>
    <mergeCell ref="N4:U5"/>
    <mergeCell ref="L6:L7"/>
    <mergeCell ref="X6:X7"/>
    <mergeCell ref="A4:A7"/>
    <mergeCell ref="B4:B7"/>
    <mergeCell ref="E4:E7"/>
    <mergeCell ref="C6:C7"/>
    <mergeCell ref="D6:D7"/>
    <mergeCell ref="C4:D5"/>
    <mergeCell ref="AG4:AG7"/>
    <mergeCell ref="AH4:AH7"/>
    <mergeCell ref="AI4:AI7"/>
    <mergeCell ref="AC4:AC7"/>
    <mergeCell ref="AD4:AD7"/>
    <mergeCell ref="AE4:AE7"/>
    <mergeCell ref="AF4:A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57"/>
  <sheetViews>
    <sheetView zoomScaleNormal="100" workbookViewId="0">
      <selection activeCell="G14" sqref="G14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7.570312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38.28515625" style="15" customWidth="1"/>
  </cols>
  <sheetData>
    <row r="1" spans="1:27" ht="12" customHeight="1" x14ac:dyDescent="0.2">
      <c r="A1" s="392" t="s">
        <v>252</v>
      </c>
      <c r="B1" s="392"/>
      <c r="C1" s="392"/>
      <c r="D1" s="392"/>
      <c r="E1" s="392"/>
      <c r="F1" s="39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7" ht="13.5" customHeight="1" x14ac:dyDescent="0.2">
      <c r="A2" s="392" t="s">
        <v>622</v>
      </c>
      <c r="B2" s="392"/>
      <c r="C2" s="392"/>
      <c r="D2" s="392"/>
      <c r="E2" s="392"/>
      <c r="F2" s="39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7" ht="15.75" customHeight="1" thickBot="1" x14ac:dyDescent="0.25">
      <c r="A3" s="392" t="s">
        <v>623</v>
      </c>
      <c r="B3" s="429">
        <f>'РВ_МВ_Вонеща вода'!B3</f>
        <v>46204</v>
      </c>
      <c r="C3" s="392"/>
      <c r="D3" s="392"/>
      <c r="E3" s="392"/>
      <c r="F3" s="392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7" ht="12.75" customHeight="1" thickBot="1" x14ac:dyDescent="0.25">
      <c r="A4" s="766" t="s">
        <v>229</v>
      </c>
      <c r="B4" s="766" t="s">
        <v>158</v>
      </c>
      <c r="C4" s="770" t="s">
        <v>45</v>
      </c>
      <c r="D4" s="771"/>
      <c r="E4" s="766" t="s">
        <v>147</v>
      </c>
      <c r="F4" s="768" t="s">
        <v>227</v>
      </c>
      <c r="G4" s="749" t="s">
        <v>233</v>
      </c>
      <c r="H4" s="749" t="s">
        <v>208</v>
      </c>
      <c r="I4" s="751" t="s">
        <v>250</v>
      </c>
      <c r="J4" s="749" t="s">
        <v>234</v>
      </c>
      <c r="K4" s="763" t="s">
        <v>285</v>
      </c>
      <c r="L4" s="764"/>
      <c r="M4" s="764"/>
      <c r="N4" s="764"/>
      <c r="O4" s="765"/>
      <c r="P4" s="753" t="s">
        <v>207</v>
      </c>
      <c r="Q4" s="754"/>
      <c r="R4" s="754"/>
      <c r="S4" s="754"/>
      <c r="T4" s="754"/>
      <c r="U4" s="754"/>
      <c r="V4" s="755"/>
      <c r="W4" s="756"/>
      <c r="X4" s="753" t="s">
        <v>45</v>
      </c>
      <c r="Y4" s="775"/>
      <c r="Z4" s="751" t="s">
        <v>111</v>
      </c>
    </row>
    <row r="5" spans="1:27" ht="12.75" customHeight="1" thickBot="1" x14ac:dyDescent="0.25">
      <c r="A5" s="750"/>
      <c r="B5" s="750"/>
      <c r="C5" s="772"/>
      <c r="D5" s="773"/>
      <c r="E5" s="750"/>
      <c r="F5" s="769"/>
      <c r="G5" s="750"/>
      <c r="H5" s="750"/>
      <c r="I5" s="752"/>
      <c r="J5" s="750"/>
      <c r="K5" s="778" t="s">
        <v>41</v>
      </c>
      <c r="L5" s="779"/>
      <c r="M5" s="779"/>
      <c r="N5" s="779"/>
      <c r="O5" s="780"/>
      <c r="P5" s="757"/>
      <c r="Q5" s="758"/>
      <c r="R5" s="758"/>
      <c r="S5" s="758"/>
      <c r="T5" s="758"/>
      <c r="U5" s="758"/>
      <c r="V5" s="758"/>
      <c r="W5" s="759"/>
      <c r="X5" s="776"/>
      <c r="Y5" s="777"/>
      <c r="Z5" s="752"/>
    </row>
    <row r="6" spans="1:27" ht="12.75" customHeight="1" x14ac:dyDescent="0.2">
      <c r="A6" s="750"/>
      <c r="B6" s="750"/>
      <c r="C6" s="748" t="s">
        <v>13</v>
      </c>
      <c r="D6" s="748" t="s">
        <v>14</v>
      </c>
      <c r="E6" s="750"/>
      <c r="F6" s="769"/>
      <c r="G6" s="750"/>
      <c r="H6" s="750"/>
      <c r="I6" s="752"/>
      <c r="J6" s="750"/>
      <c r="K6" s="760" t="s">
        <v>235</v>
      </c>
      <c r="L6" s="761" t="s">
        <v>275</v>
      </c>
      <c r="M6" s="761" t="s">
        <v>276</v>
      </c>
      <c r="N6" s="762" t="s">
        <v>236</v>
      </c>
      <c r="O6" s="781" t="s">
        <v>279</v>
      </c>
      <c r="P6" s="742" t="s">
        <v>202</v>
      </c>
      <c r="Q6" s="743"/>
      <c r="R6" s="742" t="s">
        <v>102</v>
      </c>
      <c r="S6" s="743"/>
      <c r="T6" s="742" t="s">
        <v>244</v>
      </c>
      <c r="U6" s="743"/>
      <c r="V6" s="742" t="s">
        <v>165</v>
      </c>
      <c r="W6" s="746"/>
      <c r="X6" s="774" t="s">
        <v>13</v>
      </c>
      <c r="Y6" s="774" t="s">
        <v>14</v>
      </c>
      <c r="Z6" s="752"/>
    </row>
    <row r="7" spans="1:27" ht="30" customHeight="1" thickBot="1" x14ac:dyDescent="0.25">
      <c r="A7" s="839"/>
      <c r="B7" s="840"/>
      <c r="C7" s="842"/>
      <c r="D7" s="842"/>
      <c r="E7" s="839"/>
      <c r="F7" s="841"/>
      <c r="G7" s="840"/>
      <c r="H7" s="840"/>
      <c r="I7" s="843"/>
      <c r="J7" s="840"/>
      <c r="K7" s="844"/>
      <c r="L7" s="843"/>
      <c r="M7" s="843"/>
      <c r="N7" s="843"/>
      <c r="O7" s="845"/>
      <c r="P7" s="845"/>
      <c r="Q7" s="846"/>
      <c r="R7" s="845"/>
      <c r="S7" s="846"/>
      <c r="T7" s="845"/>
      <c r="U7" s="846"/>
      <c r="V7" s="845"/>
      <c r="W7" s="847"/>
      <c r="X7" s="843"/>
      <c r="Y7" s="843"/>
      <c r="Z7" s="843"/>
    </row>
    <row r="8" spans="1:27" s="20" customFormat="1" ht="12.75" customHeight="1" x14ac:dyDescent="0.2">
      <c r="A8" s="22" t="s">
        <v>216</v>
      </c>
      <c r="B8" s="16">
        <v>37223</v>
      </c>
      <c r="C8" s="16">
        <v>37223</v>
      </c>
      <c r="D8" s="92">
        <v>40875</v>
      </c>
      <c r="E8" s="17" t="s">
        <v>261</v>
      </c>
      <c r="F8" s="18" t="s">
        <v>194</v>
      </c>
      <c r="G8" s="18" t="s">
        <v>167</v>
      </c>
      <c r="H8" s="18" t="s">
        <v>99</v>
      </c>
      <c r="I8" s="18" t="s">
        <v>280</v>
      </c>
      <c r="J8" s="18" t="s">
        <v>18</v>
      </c>
      <c r="K8" s="18" t="s">
        <v>249</v>
      </c>
      <c r="L8" s="18" t="s">
        <v>17</v>
      </c>
      <c r="M8" s="22" t="s">
        <v>215</v>
      </c>
      <c r="N8" s="18" t="s">
        <v>148</v>
      </c>
      <c r="O8" s="18" t="s">
        <v>100</v>
      </c>
      <c r="P8" s="19">
        <v>167</v>
      </c>
      <c r="Q8" s="18" t="s">
        <v>134</v>
      </c>
      <c r="R8" s="19"/>
      <c r="S8" s="18"/>
      <c r="T8" s="19"/>
      <c r="U8" s="18"/>
      <c r="V8" s="19">
        <v>25050</v>
      </c>
      <c r="W8" s="18"/>
      <c r="X8" s="16">
        <v>37223</v>
      </c>
      <c r="Y8" s="16">
        <v>39414</v>
      </c>
      <c r="Z8" s="25" t="s">
        <v>198</v>
      </c>
    </row>
    <row r="9" spans="1:27" s="21" customFormat="1" ht="45.75" customHeight="1" x14ac:dyDescent="0.2">
      <c r="A9" s="22" t="s">
        <v>29</v>
      </c>
      <c r="B9" s="16">
        <v>39944</v>
      </c>
      <c r="C9" s="16">
        <v>39944</v>
      </c>
      <c r="D9" s="16">
        <v>43596</v>
      </c>
      <c r="E9" s="22" t="s">
        <v>261</v>
      </c>
      <c r="F9" s="18" t="s">
        <v>115</v>
      </c>
      <c r="G9" s="18" t="s">
        <v>167</v>
      </c>
      <c r="H9" s="18" t="s">
        <v>20</v>
      </c>
      <c r="I9" s="18" t="s">
        <v>280</v>
      </c>
      <c r="J9" s="18" t="s">
        <v>81</v>
      </c>
      <c r="K9" s="18" t="s">
        <v>21</v>
      </c>
      <c r="L9" s="18" t="s">
        <v>17</v>
      </c>
      <c r="M9" s="18"/>
      <c r="N9" s="18" t="s">
        <v>148</v>
      </c>
      <c r="O9" s="24">
        <v>53196</v>
      </c>
      <c r="P9" s="18" t="s">
        <v>238</v>
      </c>
      <c r="Q9" s="18"/>
      <c r="R9" s="18"/>
      <c r="S9" s="18"/>
      <c r="T9" s="18"/>
      <c r="U9" s="18"/>
      <c r="V9" s="17">
        <v>31536</v>
      </c>
      <c r="W9" s="18"/>
      <c r="X9" s="289" t="s">
        <v>97</v>
      </c>
      <c r="Y9" s="289" t="s">
        <v>141</v>
      </c>
      <c r="Z9" s="23" t="s">
        <v>620</v>
      </c>
    </row>
    <row r="10" spans="1:27" s="4" customFormat="1" ht="45.75" customHeight="1" x14ac:dyDescent="0.2">
      <c r="A10" s="3" t="s">
        <v>29</v>
      </c>
      <c r="B10" s="7">
        <v>39944</v>
      </c>
      <c r="C10" s="7">
        <v>39944</v>
      </c>
      <c r="D10" s="7">
        <v>43596</v>
      </c>
      <c r="E10" s="3" t="s">
        <v>261</v>
      </c>
      <c r="F10" s="1" t="s">
        <v>115</v>
      </c>
      <c r="G10" s="1" t="s">
        <v>167</v>
      </c>
      <c r="H10" s="1" t="s">
        <v>20</v>
      </c>
      <c r="I10" s="1" t="s">
        <v>280</v>
      </c>
      <c r="J10" s="1" t="s">
        <v>81</v>
      </c>
      <c r="K10" s="1" t="s">
        <v>21</v>
      </c>
      <c r="L10" s="1" t="s">
        <v>17</v>
      </c>
      <c r="M10" s="1"/>
      <c r="N10" s="1" t="s">
        <v>148</v>
      </c>
      <c r="O10" s="8">
        <v>53196</v>
      </c>
      <c r="P10" s="1" t="s">
        <v>621</v>
      </c>
      <c r="Q10" s="1"/>
      <c r="R10" s="1"/>
      <c r="S10" s="1"/>
      <c r="T10" s="1"/>
      <c r="U10" s="1"/>
      <c r="V10" s="6">
        <v>97762</v>
      </c>
      <c r="W10" s="1"/>
      <c r="X10" s="288" t="s">
        <v>97</v>
      </c>
      <c r="Y10" s="288">
        <v>43627</v>
      </c>
      <c r="Z10" s="5" t="s">
        <v>620</v>
      </c>
    </row>
    <row r="11" spans="1:27" s="12" customFormat="1" ht="12.75" customHeight="1" x14ac:dyDescent="0.2">
      <c r="A11" s="10"/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15"/>
      <c r="AA11"/>
    </row>
    <row r="12" spans="1:27" s="12" customFormat="1" ht="12.75" customHeight="1" x14ac:dyDescent="0.2">
      <c r="A12" s="293" t="s">
        <v>588</v>
      </c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15"/>
      <c r="AA12"/>
    </row>
    <row r="13" spans="1:27" s="12" customFormat="1" ht="12.75" customHeight="1" x14ac:dyDescent="0.2">
      <c r="A13" s="53" t="s">
        <v>711</v>
      </c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15"/>
      <c r="AA13"/>
    </row>
    <row r="14" spans="1:27" s="12" customFormat="1" ht="12.75" customHeight="1" x14ac:dyDescent="0.2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15"/>
      <c r="AA14"/>
    </row>
    <row r="15" spans="1:27" s="12" customFormat="1" ht="12.75" customHeight="1" x14ac:dyDescent="0.2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15"/>
      <c r="AA15"/>
    </row>
    <row r="16" spans="1:27" s="12" customFormat="1" ht="12.75" customHeight="1" x14ac:dyDescent="0.2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15"/>
      <c r="AA16"/>
    </row>
    <row r="17" spans="1:27" s="12" customFormat="1" ht="12.75" customHeight="1" x14ac:dyDescent="0.2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15"/>
      <c r="AA17"/>
    </row>
    <row r="18" spans="1:27" s="12" customFormat="1" ht="12.75" customHeight="1" x14ac:dyDescent="0.2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15"/>
      <c r="AA18"/>
    </row>
    <row r="19" spans="1:27" s="12" customFormat="1" ht="12.75" customHeight="1" x14ac:dyDescent="0.2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15"/>
      <c r="AA19"/>
    </row>
    <row r="20" spans="1:27" s="12" customFormat="1" ht="12.75" customHeight="1" x14ac:dyDescent="0.2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15"/>
      <c r="AA20"/>
    </row>
    <row r="21" spans="1:27" s="12" customFormat="1" ht="12.75" customHeight="1" x14ac:dyDescent="0.2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15"/>
      <c r="AA21"/>
    </row>
    <row r="22" spans="1:27" s="12" customFormat="1" ht="12.75" customHeight="1" x14ac:dyDescent="0.2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15"/>
      <c r="AA22"/>
    </row>
    <row r="23" spans="1:27" s="12" customFormat="1" ht="12.75" customHeight="1" x14ac:dyDescent="0.2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15"/>
      <c r="AA23"/>
    </row>
    <row r="24" spans="1:27" s="12" customFormat="1" ht="12.75" customHeight="1" x14ac:dyDescent="0.2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15"/>
      <c r="AA24"/>
    </row>
    <row r="25" spans="1:27" s="12" customFormat="1" ht="12.75" customHeight="1" x14ac:dyDescent="0.2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15"/>
      <c r="AA25"/>
    </row>
    <row r="26" spans="1:27" s="12" customFormat="1" ht="12.75" customHeight="1" x14ac:dyDescent="0.2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15"/>
      <c r="AA26"/>
    </row>
    <row r="27" spans="1:27" s="12" customFormat="1" ht="12.75" customHeight="1" x14ac:dyDescent="0.2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15"/>
      <c r="AA27"/>
    </row>
    <row r="28" spans="1:27" s="12" customFormat="1" ht="12.75" customHeight="1" x14ac:dyDescent="0.2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15"/>
      <c r="AA28"/>
    </row>
    <row r="29" spans="1:27" s="12" customFormat="1" ht="12.75" customHeight="1" x14ac:dyDescent="0.2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15"/>
      <c r="AA29"/>
    </row>
    <row r="30" spans="1:27" s="12" customFormat="1" ht="12.75" customHeight="1" x14ac:dyDescent="0.2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15"/>
      <c r="AA30"/>
    </row>
    <row r="31" spans="1:27" s="12" customFormat="1" ht="12.75" customHeight="1" x14ac:dyDescent="0.2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15"/>
      <c r="AA31"/>
    </row>
    <row r="32" spans="1:27" s="12" customFormat="1" ht="12.75" customHeight="1" x14ac:dyDescent="0.2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15"/>
      <c r="AA32"/>
    </row>
    <row r="33" spans="1:27" s="12" customFormat="1" ht="12.75" customHeight="1" x14ac:dyDescent="0.2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15"/>
      <c r="AA33"/>
    </row>
    <row r="34" spans="1:27" s="12" customFormat="1" ht="12.75" customHeight="1" x14ac:dyDescent="0.2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15"/>
      <c r="AA34"/>
    </row>
    <row r="35" spans="1:27" s="12" customFormat="1" ht="12.75" customHeight="1" x14ac:dyDescent="0.2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15"/>
      <c r="AA35"/>
    </row>
    <row r="36" spans="1:27" s="12" customFormat="1" ht="12.75" customHeight="1" x14ac:dyDescent="0.2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15"/>
      <c r="AA36"/>
    </row>
    <row r="37" spans="1:27" s="12" customFormat="1" ht="12.75" customHeight="1" x14ac:dyDescent="0.2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15"/>
      <c r="AA37"/>
    </row>
    <row r="38" spans="1:27" s="12" customFormat="1" ht="12.75" customHeight="1" x14ac:dyDescent="0.2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15"/>
      <c r="AA38"/>
    </row>
    <row r="39" spans="1:27" s="12" customFormat="1" ht="12.75" customHeight="1" x14ac:dyDescent="0.2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15"/>
      <c r="AA39"/>
    </row>
    <row r="40" spans="1:27" s="12" customFormat="1" ht="12.75" customHeight="1" x14ac:dyDescent="0.2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15"/>
      <c r="AA40"/>
    </row>
    <row r="41" spans="1:27" s="12" customFormat="1" ht="12.75" customHeight="1" x14ac:dyDescent="0.2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15"/>
      <c r="AA41"/>
    </row>
    <row r="42" spans="1:27" s="12" customFormat="1" ht="12.75" customHeight="1" x14ac:dyDescent="0.2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15"/>
      <c r="AA42"/>
    </row>
    <row r="43" spans="1:27" s="12" customFormat="1" ht="12.75" customHeight="1" x14ac:dyDescent="0.2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15"/>
      <c r="AA43"/>
    </row>
    <row r="44" spans="1:27" s="12" customFormat="1" ht="12.75" customHeight="1" x14ac:dyDescent="0.2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15"/>
      <c r="AA44"/>
    </row>
    <row r="45" spans="1:27" s="12" customFormat="1" ht="12.75" customHeight="1" x14ac:dyDescent="0.2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15"/>
      <c r="AA45"/>
    </row>
    <row r="46" spans="1:27" s="12" customFormat="1" ht="12.75" customHeight="1" x14ac:dyDescent="0.2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15"/>
      <c r="AA46"/>
    </row>
    <row r="47" spans="1:27" s="12" customFormat="1" ht="12.75" customHeight="1" x14ac:dyDescent="0.2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15"/>
      <c r="AA47"/>
    </row>
    <row r="48" spans="1:27" s="12" customFormat="1" ht="12.75" customHeight="1" x14ac:dyDescent="0.2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15"/>
      <c r="AA48"/>
    </row>
    <row r="49" spans="1:27" s="12" customFormat="1" ht="12.75" customHeight="1" x14ac:dyDescent="0.2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15"/>
      <c r="AA49"/>
    </row>
    <row r="50" spans="1:27" s="12" customFormat="1" ht="12.75" customHeight="1" x14ac:dyDescent="0.2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15"/>
      <c r="AA50"/>
    </row>
    <row r="51" spans="1:27" s="12" customFormat="1" ht="12.75" customHeight="1" x14ac:dyDescent="0.2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15"/>
      <c r="AA51"/>
    </row>
    <row r="52" spans="1:27" s="12" customFormat="1" ht="12.75" customHeight="1" x14ac:dyDescent="0.2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15"/>
      <c r="AA52"/>
    </row>
    <row r="53" spans="1:27" s="12" customFormat="1" ht="12.75" customHeight="1" x14ac:dyDescent="0.2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15"/>
      <c r="AA53"/>
    </row>
    <row r="54" spans="1:27" s="12" customFormat="1" ht="12.75" customHeight="1" x14ac:dyDescent="0.2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15"/>
      <c r="AA54"/>
    </row>
    <row r="55" spans="1:27" s="12" customFormat="1" ht="12.75" customHeight="1" x14ac:dyDescent="0.2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15"/>
      <c r="AA55"/>
    </row>
    <row r="56" spans="1:27" s="12" customFormat="1" ht="12.75" customHeight="1" x14ac:dyDescent="0.2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15"/>
      <c r="AA56"/>
    </row>
    <row r="57" spans="1:27" s="12" customFormat="1" ht="12.75" customHeight="1" x14ac:dyDescent="0.2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15"/>
      <c r="AA57"/>
    </row>
    <row r="58" spans="1:27" s="12" customFormat="1" ht="12.75" customHeight="1" x14ac:dyDescent="0.2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15"/>
      <c r="AA58"/>
    </row>
    <row r="59" spans="1:27" s="12" customFormat="1" ht="12.75" customHeight="1" x14ac:dyDescent="0.2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15"/>
      <c r="AA59"/>
    </row>
    <row r="60" spans="1:27" s="12" customFormat="1" ht="12.75" customHeight="1" x14ac:dyDescent="0.2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15"/>
      <c r="AA60"/>
    </row>
    <row r="61" spans="1:27" s="12" customFormat="1" ht="12.75" customHeight="1" x14ac:dyDescent="0.2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15"/>
      <c r="AA61"/>
    </row>
    <row r="62" spans="1:27" s="12" customFormat="1" ht="12.75" customHeight="1" x14ac:dyDescent="0.2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15"/>
      <c r="AA62"/>
    </row>
    <row r="63" spans="1:27" s="12" customFormat="1" ht="12.75" customHeight="1" x14ac:dyDescent="0.2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15"/>
      <c r="AA63"/>
    </row>
    <row r="64" spans="1:27" s="12" customFormat="1" ht="12.75" customHeight="1" x14ac:dyDescent="0.2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15"/>
      <c r="AA64"/>
    </row>
    <row r="65" spans="1:27" s="12" customFormat="1" ht="12.75" customHeight="1" x14ac:dyDescent="0.2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15"/>
      <c r="AA65"/>
    </row>
    <row r="66" spans="1:27" s="12" customFormat="1" ht="12.75" customHeight="1" x14ac:dyDescent="0.2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15"/>
      <c r="AA66"/>
    </row>
    <row r="67" spans="1:27" s="12" customFormat="1" ht="12.75" customHeight="1" x14ac:dyDescent="0.2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15"/>
      <c r="AA67"/>
    </row>
    <row r="68" spans="1:27" s="12" customFormat="1" ht="12.75" customHeight="1" x14ac:dyDescent="0.2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15"/>
      <c r="AA68"/>
    </row>
    <row r="69" spans="1:27" s="12" customFormat="1" ht="12.75" customHeight="1" x14ac:dyDescent="0.2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15"/>
      <c r="AA69"/>
    </row>
    <row r="70" spans="1:27" s="12" customFormat="1" ht="12.75" customHeight="1" x14ac:dyDescent="0.2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15"/>
      <c r="AA70"/>
    </row>
    <row r="71" spans="1:27" s="12" customFormat="1" ht="12.75" customHeight="1" x14ac:dyDescent="0.2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15"/>
      <c r="AA71"/>
    </row>
    <row r="72" spans="1:27" s="12" customFormat="1" ht="12.75" customHeight="1" x14ac:dyDescent="0.2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15"/>
      <c r="AA72"/>
    </row>
    <row r="73" spans="1:27" s="12" customFormat="1" ht="12.75" customHeight="1" x14ac:dyDescent="0.2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15"/>
      <c r="AA73"/>
    </row>
    <row r="74" spans="1:27" s="12" customFormat="1" ht="12.75" customHeight="1" x14ac:dyDescent="0.2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15"/>
      <c r="AA74"/>
    </row>
    <row r="75" spans="1:27" s="12" customFormat="1" ht="12.75" customHeight="1" x14ac:dyDescent="0.2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15"/>
      <c r="AA75"/>
    </row>
    <row r="76" spans="1:27" s="12" customFormat="1" ht="12.75" customHeight="1" x14ac:dyDescent="0.2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15"/>
      <c r="AA76"/>
    </row>
    <row r="77" spans="1:27" s="12" customFormat="1" ht="12.75" customHeight="1" x14ac:dyDescent="0.2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15"/>
      <c r="AA77"/>
    </row>
    <row r="78" spans="1:27" s="12" customFormat="1" ht="12.75" customHeight="1" x14ac:dyDescent="0.2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15"/>
      <c r="AA78"/>
    </row>
    <row r="79" spans="1:27" s="12" customFormat="1" ht="12.75" customHeight="1" x14ac:dyDescent="0.2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15"/>
      <c r="AA79"/>
    </row>
    <row r="80" spans="1:27" s="12" customFormat="1" ht="12.75" customHeight="1" x14ac:dyDescent="0.2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15"/>
      <c r="AA80"/>
    </row>
    <row r="81" spans="1:27" s="12" customFormat="1" ht="12.75" customHeight="1" x14ac:dyDescent="0.2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15"/>
      <c r="AA81"/>
    </row>
    <row r="82" spans="1:27" s="12" customFormat="1" ht="12.75" customHeight="1" x14ac:dyDescent="0.2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15"/>
      <c r="AA82"/>
    </row>
    <row r="83" spans="1:27" s="12" customFormat="1" ht="12.75" customHeight="1" x14ac:dyDescent="0.2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15"/>
      <c r="AA83"/>
    </row>
    <row r="84" spans="1:27" s="12" customFormat="1" ht="12.75" customHeight="1" x14ac:dyDescent="0.2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15"/>
      <c r="AA84"/>
    </row>
    <row r="85" spans="1:27" s="12" customFormat="1" ht="12.75" customHeight="1" x14ac:dyDescent="0.2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15"/>
      <c r="AA85"/>
    </row>
    <row r="86" spans="1:27" s="12" customFormat="1" ht="12.75" customHeight="1" x14ac:dyDescent="0.2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15"/>
      <c r="AA86"/>
    </row>
    <row r="87" spans="1:27" s="12" customFormat="1" ht="12.75" customHeight="1" x14ac:dyDescent="0.2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15"/>
      <c r="AA87"/>
    </row>
    <row r="88" spans="1:27" s="12" customFormat="1" ht="12.75" customHeight="1" x14ac:dyDescent="0.2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15"/>
      <c r="AA88"/>
    </row>
    <row r="89" spans="1:27" s="12" customFormat="1" ht="12.75" customHeight="1" x14ac:dyDescent="0.2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15"/>
      <c r="AA89"/>
    </row>
    <row r="90" spans="1:27" s="12" customFormat="1" ht="12.75" customHeight="1" x14ac:dyDescent="0.2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15"/>
      <c r="AA90"/>
    </row>
    <row r="91" spans="1:27" s="12" customFormat="1" ht="12.75" customHeight="1" x14ac:dyDescent="0.2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15"/>
      <c r="AA91"/>
    </row>
    <row r="92" spans="1:27" s="12" customFormat="1" ht="12.75" customHeight="1" x14ac:dyDescent="0.2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15"/>
      <c r="AA92"/>
    </row>
    <row r="93" spans="1:27" s="12" customFormat="1" ht="12.75" customHeight="1" x14ac:dyDescent="0.2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15"/>
      <c r="AA93"/>
    </row>
    <row r="94" spans="1:27" s="12" customFormat="1" ht="12.75" customHeight="1" x14ac:dyDescent="0.2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15"/>
      <c r="AA94"/>
    </row>
    <row r="95" spans="1:27" s="12" customFormat="1" ht="12.75" customHeight="1" x14ac:dyDescent="0.2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15"/>
      <c r="AA95"/>
    </row>
    <row r="96" spans="1:27" s="12" customFormat="1" ht="12.75" customHeight="1" x14ac:dyDescent="0.2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15"/>
      <c r="AA96"/>
    </row>
    <row r="97" spans="1:27" s="12" customFormat="1" ht="12.75" customHeight="1" x14ac:dyDescent="0.2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15"/>
      <c r="AA97"/>
    </row>
    <row r="98" spans="1:27" s="12" customFormat="1" ht="12.75" customHeight="1" x14ac:dyDescent="0.2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15"/>
      <c r="AA98"/>
    </row>
    <row r="99" spans="1:27" s="12" customFormat="1" ht="12.75" customHeight="1" x14ac:dyDescent="0.2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15"/>
      <c r="AA99"/>
    </row>
    <row r="100" spans="1:27" s="12" customFormat="1" ht="12.75" customHeight="1" x14ac:dyDescent="0.2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15"/>
      <c r="AA100"/>
    </row>
    <row r="101" spans="1:27" s="12" customFormat="1" ht="12.75" customHeight="1" x14ac:dyDescent="0.2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15"/>
      <c r="AA101"/>
    </row>
    <row r="102" spans="1:27" s="12" customFormat="1" ht="12.75" customHeight="1" x14ac:dyDescent="0.2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15"/>
      <c r="AA102"/>
    </row>
    <row r="103" spans="1:27" s="12" customFormat="1" ht="12.75" customHeight="1" x14ac:dyDescent="0.2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15"/>
      <c r="AA103"/>
    </row>
    <row r="104" spans="1:27" s="12" customFormat="1" ht="12.75" customHeight="1" x14ac:dyDescent="0.2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15"/>
      <c r="AA104"/>
    </row>
    <row r="105" spans="1:27" s="12" customFormat="1" ht="12.75" customHeight="1" x14ac:dyDescent="0.2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15"/>
      <c r="AA105"/>
    </row>
    <row r="106" spans="1:27" s="12" customFormat="1" ht="12.75" customHeight="1" x14ac:dyDescent="0.2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15"/>
      <c r="AA106"/>
    </row>
    <row r="107" spans="1:27" s="12" customFormat="1" ht="12.75" customHeight="1" x14ac:dyDescent="0.2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15"/>
      <c r="AA107"/>
    </row>
    <row r="108" spans="1:27" s="12" customFormat="1" ht="12.75" customHeight="1" x14ac:dyDescent="0.2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15"/>
      <c r="AA108"/>
    </row>
    <row r="109" spans="1:27" s="12" customFormat="1" ht="12.75" customHeight="1" x14ac:dyDescent="0.2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15"/>
      <c r="AA109"/>
    </row>
    <row r="110" spans="1:27" s="12" customFormat="1" ht="12.75" customHeight="1" x14ac:dyDescent="0.2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15"/>
      <c r="AA110"/>
    </row>
    <row r="111" spans="1:27" s="12" customFormat="1" ht="12.75" customHeight="1" x14ac:dyDescent="0.2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15"/>
      <c r="AA111"/>
    </row>
    <row r="112" spans="1:27" s="12" customFormat="1" ht="12.75" customHeight="1" x14ac:dyDescent="0.2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15"/>
      <c r="AA112"/>
    </row>
    <row r="113" spans="1:27" s="12" customFormat="1" ht="12.75" customHeight="1" x14ac:dyDescent="0.2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15"/>
      <c r="AA113"/>
    </row>
    <row r="114" spans="1:27" s="12" customFormat="1" ht="12.75" customHeight="1" x14ac:dyDescent="0.2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15"/>
      <c r="AA114"/>
    </row>
    <row r="115" spans="1:27" s="12" customFormat="1" ht="12.75" customHeight="1" x14ac:dyDescent="0.2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15"/>
      <c r="AA115"/>
    </row>
    <row r="116" spans="1:27" s="12" customFormat="1" ht="12.75" customHeight="1" x14ac:dyDescent="0.2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15"/>
      <c r="AA116"/>
    </row>
    <row r="117" spans="1:27" s="12" customFormat="1" ht="12.75" customHeight="1" x14ac:dyDescent="0.2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15"/>
      <c r="AA117"/>
    </row>
    <row r="118" spans="1:27" s="12" customFormat="1" ht="12.75" customHeight="1" x14ac:dyDescent="0.2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15"/>
      <c r="AA118"/>
    </row>
    <row r="119" spans="1:27" s="12" customFormat="1" ht="12.75" customHeight="1" x14ac:dyDescent="0.2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15"/>
      <c r="AA119"/>
    </row>
    <row r="120" spans="1:27" s="12" customFormat="1" ht="12.75" customHeight="1" x14ac:dyDescent="0.2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15"/>
      <c r="AA120"/>
    </row>
    <row r="121" spans="1:27" s="12" customFormat="1" ht="12.75" customHeight="1" x14ac:dyDescent="0.2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15"/>
      <c r="AA121"/>
    </row>
    <row r="122" spans="1:27" s="12" customFormat="1" ht="12.75" customHeight="1" x14ac:dyDescent="0.2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15"/>
      <c r="AA122"/>
    </row>
    <row r="123" spans="1:27" s="12" customFormat="1" ht="12.75" customHeight="1" x14ac:dyDescent="0.2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15"/>
      <c r="AA123"/>
    </row>
    <row r="124" spans="1:27" s="12" customFormat="1" ht="12.75" customHeight="1" x14ac:dyDescent="0.2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15"/>
      <c r="AA124"/>
    </row>
    <row r="125" spans="1:27" s="12" customFormat="1" ht="12.75" customHeight="1" x14ac:dyDescent="0.2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15"/>
      <c r="AA125"/>
    </row>
    <row r="126" spans="1:27" s="12" customFormat="1" ht="12.75" customHeight="1" x14ac:dyDescent="0.2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15"/>
      <c r="AA126"/>
    </row>
    <row r="127" spans="1:27" s="12" customFormat="1" ht="12.75" customHeight="1" x14ac:dyDescent="0.2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15"/>
      <c r="AA127"/>
    </row>
    <row r="128" spans="1:27" s="12" customFormat="1" ht="12.75" customHeight="1" x14ac:dyDescent="0.2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15"/>
      <c r="AA128"/>
    </row>
    <row r="129" spans="1:27" s="12" customFormat="1" ht="12.75" customHeight="1" x14ac:dyDescent="0.2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15"/>
      <c r="AA129"/>
    </row>
    <row r="130" spans="1:27" s="12" customFormat="1" ht="12.75" customHeight="1" x14ac:dyDescent="0.2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15"/>
      <c r="AA130"/>
    </row>
    <row r="131" spans="1:27" s="12" customFormat="1" ht="12.75" customHeight="1" x14ac:dyDescent="0.2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15"/>
      <c r="AA131"/>
    </row>
    <row r="132" spans="1:27" s="12" customFormat="1" ht="12.75" customHeight="1" x14ac:dyDescent="0.2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15"/>
      <c r="AA132"/>
    </row>
    <row r="133" spans="1:27" s="12" customFormat="1" ht="12.75" customHeight="1" x14ac:dyDescent="0.2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15"/>
      <c r="AA133"/>
    </row>
    <row r="134" spans="1:27" s="12" customFormat="1" ht="12.75" customHeight="1" x14ac:dyDescent="0.2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15"/>
      <c r="AA134"/>
    </row>
    <row r="135" spans="1:27" s="12" customFormat="1" ht="12.75" customHeight="1" x14ac:dyDescent="0.2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15"/>
      <c r="AA135"/>
    </row>
    <row r="136" spans="1:27" s="12" customFormat="1" ht="12.75" customHeight="1" x14ac:dyDescent="0.2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15"/>
      <c r="AA136"/>
    </row>
    <row r="137" spans="1:27" s="12" customFormat="1" ht="12.75" customHeight="1" x14ac:dyDescent="0.2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15"/>
      <c r="AA137"/>
    </row>
    <row r="138" spans="1:27" s="12" customFormat="1" ht="12.75" customHeight="1" x14ac:dyDescent="0.2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15"/>
      <c r="AA138"/>
    </row>
    <row r="139" spans="1:27" s="12" customFormat="1" ht="12.75" customHeight="1" x14ac:dyDescent="0.2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15"/>
      <c r="AA139"/>
    </row>
    <row r="140" spans="1:27" s="12" customFormat="1" ht="12.75" customHeight="1" x14ac:dyDescent="0.2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15"/>
      <c r="AA140"/>
    </row>
    <row r="141" spans="1:27" s="12" customFormat="1" ht="12.75" customHeight="1" x14ac:dyDescent="0.2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15"/>
      <c r="AA141"/>
    </row>
    <row r="142" spans="1:27" s="12" customFormat="1" ht="12.75" customHeight="1" x14ac:dyDescent="0.2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15"/>
      <c r="AA142"/>
    </row>
    <row r="143" spans="1:27" s="12" customFormat="1" ht="12.75" customHeight="1" x14ac:dyDescent="0.2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15"/>
      <c r="AA143"/>
    </row>
    <row r="144" spans="1:27" s="12" customFormat="1" ht="12.75" customHeight="1" x14ac:dyDescent="0.2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15"/>
      <c r="AA144"/>
    </row>
    <row r="145" spans="1:27" s="12" customFormat="1" ht="12.75" customHeight="1" x14ac:dyDescent="0.2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15"/>
      <c r="AA145"/>
    </row>
    <row r="146" spans="1:27" s="12" customFormat="1" ht="12.75" customHeight="1" x14ac:dyDescent="0.2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15"/>
      <c r="AA146"/>
    </row>
    <row r="147" spans="1:27" s="12" customFormat="1" ht="12.75" customHeight="1" x14ac:dyDescent="0.2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15"/>
      <c r="AA147"/>
    </row>
    <row r="148" spans="1:27" s="12" customFormat="1" ht="12.75" customHeight="1" x14ac:dyDescent="0.2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15"/>
      <c r="AA148"/>
    </row>
    <row r="149" spans="1:27" s="12" customFormat="1" ht="12.75" customHeight="1" x14ac:dyDescent="0.2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15"/>
      <c r="AA149"/>
    </row>
    <row r="150" spans="1:27" s="12" customFormat="1" ht="12.75" customHeight="1" x14ac:dyDescent="0.2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15"/>
      <c r="AA150"/>
    </row>
    <row r="151" spans="1:27" s="12" customFormat="1" ht="12.75" customHeight="1" x14ac:dyDescent="0.2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15"/>
      <c r="AA151"/>
    </row>
    <row r="152" spans="1:27" s="12" customFormat="1" ht="12.75" customHeight="1" x14ac:dyDescent="0.2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15"/>
      <c r="AA152"/>
    </row>
    <row r="153" spans="1:27" s="12" customFormat="1" ht="12.75" customHeight="1" x14ac:dyDescent="0.2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15"/>
      <c r="AA153"/>
    </row>
    <row r="154" spans="1:27" s="12" customFormat="1" ht="12.75" customHeight="1" x14ac:dyDescent="0.2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15"/>
      <c r="AA154"/>
    </row>
    <row r="155" spans="1:27" s="12" customFormat="1" ht="12.75" customHeight="1" x14ac:dyDescent="0.2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15"/>
      <c r="AA155"/>
    </row>
    <row r="156" spans="1:27" s="12" customFormat="1" ht="12.75" customHeight="1" x14ac:dyDescent="0.2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15"/>
      <c r="AA156"/>
    </row>
    <row r="157" spans="1:27" s="12" customFormat="1" ht="12.75" customHeight="1" x14ac:dyDescent="0.2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15"/>
      <c r="AA157"/>
    </row>
    <row r="158" spans="1:27" s="12" customFormat="1" ht="12.75" customHeight="1" x14ac:dyDescent="0.2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15"/>
      <c r="AA158"/>
    </row>
    <row r="159" spans="1:27" s="12" customFormat="1" ht="12.75" customHeight="1" x14ac:dyDescent="0.2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15"/>
      <c r="AA159"/>
    </row>
    <row r="160" spans="1:27" s="12" customFormat="1" ht="12.75" customHeight="1" x14ac:dyDescent="0.2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15"/>
      <c r="AA160"/>
    </row>
    <row r="161" spans="1:27" s="12" customFormat="1" ht="12.75" customHeight="1" x14ac:dyDescent="0.2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15"/>
      <c r="AA161"/>
    </row>
    <row r="162" spans="1:27" s="12" customFormat="1" ht="12.75" customHeight="1" x14ac:dyDescent="0.2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15"/>
      <c r="AA162"/>
    </row>
    <row r="163" spans="1:27" s="12" customFormat="1" ht="12.75" customHeight="1" x14ac:dyDescent="0.2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15"/>
      <c r="AA163"/>
    </row>
    <row r="164" spans="1:27" s="12" customFormat="1" ht="12.75" customHeight="1" x14ac:dyDescent="0.2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15"/>
      <c r="AA164"/>
    </row>
    <row r="165" spans="1:27" s="12" customFormat="1" ht="12.75" customHeight="1" x14ac:dyDescent="0.2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15"/>
      <c r="AA165"/>
    </row>
    <row r="166" spans="1:27" s="12" customFormat="1" ht="12.75" customHeight="1" x14ac:dyDescent="0.2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15"/>
      <c r="AA166"/>
    </row>
    <row r="167" spans="1:27" s="12" customFormat="1" ht="12.75" customHeight="1" x14ac:dyDescent="0.2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15"/>
      <c r="AA167"/>
    </row>
    <row r="168" spans="1:27" s="12" customFormat="1" ht="12.75" customHeight="1" x14ac:dyDescent="0.2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15"/>
      <c r="AA168"/>
    </row>
    <row r="169" spans="1:27" s="12" customFormat="1" ht="12.75" customHeight="1" x14ac:dyDescent="0.2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15"/>
      <c r="AA169"/>
    </row>
    <row r="170" spans="1:27" s="12" customFormat="1" ht="12.75" customHeight="1" x14ac:dyDescent="0.2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15"/>
      <c r="AA170"/>
    </row>
    <row r="171" spans="1:27" s="12" customFormat="1" ht="12.75" customHeight="1" x14ac:dyDescent="0.2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15"/>
      <c r="AA171"/>
    </row>
    <row r="172" spans="1:27" s="12" customFormat="1" ht="12.75" customHeight="1" x14ac:dyDescent="0.2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15"/>
      <c r="AA172"/>
    </row>
    <row r="173" spans="1:27" s="12" customFormat="1" ht="12.75" customHeight="1" x14ac:dyDescent="0.2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15"/>
      <c r="AA173"/>
    </row>
    <row r="174" spans="1:27" s="12" customFormat="1" ht="12.75" customHeight="1" x14ac:dyDescent="0.2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15"/>
      <c r="AA174"/>
    </row>
    <row r="175" spans="1:27" s="12" customFormat="1" ht="12.75" customHeight="1" x14ac:dyDescent="0.2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15"/>
      <c r="AA175"/>
    </row>
    <row r="176" spans="1:27" s="12" customFormat="1" ht="12.75" customHeight="1" x14ac:dyDescent="0.2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15"/>
      <c r="AA176"/>
    </row>
    <row r="177" spans="1:27" s="12" customFormat="1" ht="12.75" customHeight="1" x14ac:dyDescent="0.2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15"/>
      <c r="AA177"/>
    </row>
    <row r="178" spans="1:27" s="12" customFormat="1" ht="12.75" customHeight="1" x14ac:dyDescent="0.2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15"/>
      <c r="AA178"/>
    </row>
    <row r="179" spans="1:27" s="12" customFormat="1" ht="12.75" customHeight="1" x14ac:dyDescent="0.2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15"/>
      <c r="AA179"/>
    </row>
    <row r="180" spans="1:27" s="12" customFormat="1" ht="12.75" customHeight="1" x14ac:dyDescent="0.2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15"/>
      <c r="AA180"/>
    </row>
    <row r="181" spans="1:27" s="12" customFormat="1" ht="12.75" customHeight="1" x14ac:dyDescent="0.2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15"/>
      <c r="AA181"/>
    </row>
    <row r="182" spans="1:27" s="12" customFormat="1" ht="12.75" customHeight="1" x14ac:dyDescent="0.2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15"/>
      <c r="AA182"/>
    </row>
    <row r="183" spans="1:27" s="12" customFormat="1" ht="12.75" customHeight="1" x14ac:dyDescent="0.2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15"/>
      <c r="AA183"/>
    </row>
    <row r="184" spans="1:27" s="12" customFormat="1" ht="12.75" customHeight="1" x14ac:dyDescent="0.2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15"/>
      <c r="AA184"/>
    </row>
    <row r="185" spans="1:27" s="12" customFormat="1" ht="12.75" customHeight="1" x14ac:dyDescent="0.2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15"/>
      <c r="AA185"/>
    </row>
    <row r="186" spans="1:27" s="12" customFormat="1" ht="12.75" customHeight="1" x14ac:dyDescent="0.2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15"/>
      <c r="AA186"/>
    </row>
    <row r="187" spans="1:27" s="12" customFormat="1" ht="12.75" customHeight="1" x14ac:dyDescent="0.2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15"/>
      <c r="AA187"/>
    </row>
    <row r="188" spans="1:27" s="12" customFormat="1" ht="12.75" customHeight="1" x14ac:dyDescent="0.2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15"/>
      <c r="AA188"/>
    </row>
    <row r="189" spans="1:27" s="12" customFormat="1" ht="12.75" customHeight="1" x14ac:dyDescent="0.2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15"/>
      <c r="AA189"/>
    </row>
    <row r="190" spans="1:27" s="12" customFormat="1" ht="12.75" customHeight="1" x14ac:dyDescent="0.2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15"/>
      <c r="AA190"/>
    </row>
    <row r="191" spans="1:27" s="12" customFormat="1" ht="12.75" customHeight="1" x14ac:dyDescent="0.2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15"/>
      <c r="AA191"/>
    </row>
    <row r="192" spans="1:27" s="12" customFormat="1" ht="12.75" customHeight="1" x14ac:dyDescent="0.2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15"/>
      <c r="AA192"/>
    </row>
    <row r="193" spans="1:27" s="12" customFormat="1" ht="12.75" customHeight="1" x14ac:dyDescent="0.2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15"/>
      <c r="AA193"/>
    </row>
    <row r="194" spans="1:27" s="12" customFormat="1" ht="12.75" customHeight="1" x14ac:dyDescent="0.2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15"/>
      <c r="AA194"/>
    </row>
    <row r="195" spans="1:27" s="12" customFormat="1" ht="12.75" customHeight="1" x14ac:dyDescent="0.2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15"/>
      <c r="AA195"/>
    </row>
    <row r="196" spans="1:27" s="12" customFormat="1" ht="12.75" customHeight="1" x14ac:dyDescent="0.2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15"/>
      <c r="AA196"/>
    </row>
    <row r="197" spans="1:27" s="12" customFormat="1" ht="12.75" customHeight="1" x14ac:dyDescent="0.2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15"/>
      <c r="AA197"/>
    </row>
    <row r="198" spans="1:27" s="12" customFormat="1" ht="12.75" customHeight="1" x14ac:dyDescent="0.2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15"/>
      <c r="AA198"/>
    </row>
    <row r="199" spans="1:27" s="12" customFormat="1" ht="12.75" customHeight="1" x14ac:dyDescent="0.2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15"/>
      <c r="AA199"/>
    </row>
    <row r="200" spans="1:27" s="12" customFormat="1" ht="12.75" customHeight="1" x14ac:dyDescent="0.2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15"/>
      <c r="AA200"/>
    </row>
    <row r="201" spans="1:27" s="12" customFormat="1" ht="12.75" customHeight="1" x14ac:dyDescent="0.2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15"/>
      <c r="AA201"/>
    </row>
    <row r="202" spans="1:27" s="12" customFormat="1" ht="12.75" customHeight="1" x14ac:dyDescent="0.2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15"/>
      <c r="AA202"/>
    </row>
    <row r="203" spans="1:27" s="12" customFormat="1" ht="12.75" customHeight="1" x14ac:dyDescent="0.2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15"/>
      <c r="AA203"/>
    </row>
    <row r="204" spans="1:27" s="12" customFormat="1" ht="12.75" customHeight="1" x14ac:dyDescent="0.2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15"/>
      <c r="AA204"/>
    </row>
    <row r="205" spans="1:27" s="12" customFormat="1" ht="12.75" customHeight="1" x14ac:dyDescent="0.2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15"/>
      <c r="AA205"/>
    </row>
    <row r="206" spans="1:27" s="12" customFormat="1" ht="12.75" customHeight="1" x14ac:dyDescent="0.2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15"/>
      <c r="AA206"/>
    </row>
    <row r="207" spans="1:27" s="12" customFormat="1" ht="12.75" customHeight="1" x14ac:dyDescent="0.2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15"/>
      <c r="AA207"/>
    </row>
    <row r="208" spans="1:27" s="12" customFormat="1" ht="12.75" customHeight="1" x14ac:dyDescent="0.2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15"/>
      <c r="AA208"/>
    </row>
    <row r="209" spans="1:27" s="12" customFormat="1" ht="12.75" customHeight="1" x14ac:dyDescent="0.2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15"/>
      <c r="AA209"/>
    </row>
    <row r="210" spans="1:27" s="12" customFormat="1" ht="12.75" customHeight="1" x14ac:dyDescent="0.2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15"/>
      <c r="AA210"/>
    </row>
    <row r="211" spans="1:27" s="12" customFormat="1" ht="12.75" customHeight="1" x14ac:dyDescent="0.2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15"/>
      <c r="AA211"/>
    </row>
    <row r="212" spans="1:27" s="12" customFormat="1" ht="12.75" customHeight="1" x14ac:dyDescent="0.2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15"/>
      <c r="AA212"/>
    </row>
    <row r="213" spans="1:27" s="12" customFormat="1" ht="12.75" customHeight="1" x14ac:dyDescent="0.2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15"/>
      <c r="AA213"/>
    </row>
    <row r="214" spans="1:27" s="12" customFormat="1" ht="12.75" customHeight="1" x14ac:dyDescent="0.2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15"/>
      <c r="AA214"/>
    </row>
    <row r="215" spans="1:27" s="12" customFormat="1" ht="12.75" customHeight="1" x14ac:dyDescent="0.2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15"/>
      <c r="AA215"/>
    </row>
    <row r="216" spans="1:27" s="12" customFormat="1" ht="12.75" customHeight="1" x14ac:dyDescent="0.2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15"/>
      <c r="AA216"/>
    </row>
    <row r="217" spans="1:27" s="12" customFormat="1" ht="12.75" customHeight="1" x14ac:dyDescent="0.2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15"/>
      <c r="AA217"/>
    </row>
    <row r="218" spans="1:27" s="12" customFormat="1" ht="12.75" customHeight="1" x14ac:dyDescent="0.2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15"/>
      <c r="AA218"/>
    </row>
    <row r="219" spans="1:27" s="12" customFormat="1" ht="12.75" customHeight="1" x14ac:dyDescent="0.2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15"/>
      <c r="AA219"/>
    </row>
    <row r="220" spans="1:27" s="12" customFormat="1" ht="12.75" customHeight="1" x14ac:dyDescent="0.2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15"/>
      <c r="AA220"/>
    </row>
    <row r="221" spans="1:27" s="12" customFormat="1" ht="12.75" customHeight="1" x14ac:dyDescent="0.2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15"/>
      <c r="AA221"/>
    </row>
    <row r="222" spans="1:27" s="12" customFormat="1" ht="12.75" customHeight="1" x14ac:dyDescent="0.2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15"/>
      <c r="AA222"/>
    </row>
    <row r="223" spans="1:27" s="12" customFormat="1" ht="12.75" customHeight="1" x14ac:dyDescent="0.2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15"/>
      <c r="AA223"/>
    </row>
    <row r="224" spans="1:27" s="12" customFormat="1" ht="12.75" customHeight="1" x14ac:dyDescent="0.2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15"/>
      <c r="AA224"/>
    </row>
    <row r="225" spans="1:27" s="12" customFormat="1" ht="12.75" customHeight="1" x14ac:dyDescent="0.2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15"/>
      <c r="AA225"/>
    </row>
    <row r="226" spans="1:27" s="12" customFormat="1" ht="12.75" customHeight="1" x14ac:dyDescent="0.2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15"/>
      <c r="AA226"/>
    </row>
    <row r="227" spans="1:27" s="12" customFormat="1" ht="12.75" customHeight="1" x14ac:dyDescent="0.2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15"/>
      <c r="AA227"/>
    </row>
    <row r="228" spans="1:27" s="12" customFormat="1" ht="12.75" customHeight="1" x14ac:dyDescent="0.2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15"/>
      <c r="AA228"/>
    </row>
    <row r="229" spans="1:27" s="12" customFormat="1" ht="12.75" customHeight="1" x14ac:dyDescent="0.2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15"/>
      <c r="AA229"/>
    </row>
    <row r="230" spans="1:27" s="12" customFormat="1" ht="12.75" customHeight="1" x14ac:dyDescent="0.2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15"/>
      <c r="AA230"/>
    </row>
    <row r="231" spans="1:27" s="12" customFormat="1" ht="12.75" customHeight="1" x14ac:dyDescent="0.2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15"/>
      <c r="AA231"/>
    </row>
    <row r="232" spans="1:27" s="12" customFormat="1" ht="12.75" customHeight="1" x14ac:dyDescent="0.2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15"/>
      <c r="AA232"/>
    </row>
    <row r="233" spans="1:27" s="12" customFormat="1" ht="12.75" customHeight="1" x14ac:dyDescent="0.2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15"/>
      <c r="AA233"/>
    </row>
    <row r="234" spans="1:27" s="12" customFormat="1" ht="12.75" customHeight="1" x14ac:dyDescent="0.2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15"/>
      <c r="AA234"/>
    </row>
    <row r="235" spans="1:27" s="12" customFormat="1" ht="12.75" customHeight="1" x14ac:dyDescent="0.2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15"/>
      <c r="AA235"/>
    </row>
    <row r="236" spans="1:27" s="12" customFormat="1" ht="12.75" customHeight="1" x14ac:dyDescent="0.2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15"/>
      <c r="AA236"/>
    </row>
    <row r="237" spans="1:27" s="12" customFormat="1" ht="12.75" customHeight="1" x14ac:dyDescent="0.2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15"/>
      <c r="AA237"/>
    </row>
    <row r="238" spans="1:27" s="12" customFormat="1" ht="12.75" customHeight="1" x14ac:dyDescent="0.2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15"/>
      <c r="AA238"/>
    </row>
    <row r="239" spans="1:27" s="12" customFormat="1" ht="12.75" customHeight="1" x14ac:dyDescent="0.2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15"/>
      <c r="AA239"/>
    </row>
    <row r="240" spans="1:27" s="12" customFormat="1" ht="12.75" customHeight="1" x14ac:dyDescent="0.2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15"/>
      <c r="AA240"/>
    </row>
    <row r="241" spans="1:27" s="12" customFormat="1" ht="12.75" customHeight="1" x14ac:dyDescent="0.2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15"/>
      <c r="AA241"/>
    </row>
    <row r="242" spans="1:27" s="12" customFormat="1" ht="12.75" customHeight="1" x14ac:dyDescent="0.2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15"/>
      <c r="AA242"/>
    </row>
    <row r="243" spans="1:27" s="12" customFormat="1" ht="12.75" customHeight="1" x14ac:dyDescent="0.2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15"/>
      <c r="AA243"/>
    </row>
    <row r="244" spans="1:27" s="12" customFormat="1" ht="12.75" customHeight="1" x14ac:dyDescent="0.2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15"/>
      <c r="AA244"/>
    </row>
    <row r="245" spans="1:27" s="12" customFormat="1" ht="12.75" customHeight="1" x14ac:dyDescent="0.2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15"/>
      <c r="AA245"/>
    </row>
    <row r="246" spans="1:27" s="12" customFormat="1" ht="12.75" customHeight="1" x14ac:dyDescent="0.2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15"/>
      <c r="AA246"/>
    </row>
    <row r="247" spans="1:27" s="12" customFormat="1" ht="12.75" customHeight="1" x14ac:dyDescent="0.2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15"/>
      <c r="AA247"/>
    </row>
    <row r="248" spans="1:27" s="12" customFormat="1" ht="12.75" customHeight="1" x14ac:dyDescent="0.2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15"/>
      <c r="AA248"/>
    </row>
    <row r="249" spans="1:27" s="12" customFormat="1" ht="12.75" customHeight="1" x14ac:dyDescent="0.2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15"/>
      <c r="AA249"/>
    </row>
    <row r="250" spans="1:27" s="12" customFormat="1" ht="12.75" customHeight="1" x14ac:dyDescent="0.2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15"/>
      <c r="AA250"/>
    </row>
    <row r="251" spans="1:27" s="12" customFormat="1" ht="12.75" customHeight="1" x14ac:dyDescent="0.2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15"/>
      <c r="AA251"/>
    </row>
    <row r="252" spans="1:27" s="12" customFormat="1" ht="12.75" customHeight="1" x14ac:dyDescent="0.2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15"/>
      <c r="AA252"/>
    </row>
    <row r="253" spans="1:27" s="12" customFormat="1" ht="12.75" customHeight="1" x14ac:dyDescent="0.2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15"/>
      <c r="AA253"/>
    </row>
    <row r="254" spans="1:27" s="12" customFormat="1" ht="12.75" customHeight="1" x14ac:dyDescent="0.2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15"/>
      <c r="AA254"/>
    </row>
    <row r="255" spans="1:27" s="12" customFormat="1" ht="12.75" customHeight="1" x14ac:dyDescent="0.2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15"/>
      <c r="AA255"/>
    </row>
    <row r="256" spans="1:27" s="12" customFormat="1" ht="12.75" customHeight="1" x14ac:dyDescent="0.2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15"/>
      <c r="AA256"/>
    </row>
    <row r="257" spans="1:27" s="12" customFormat="1" ht="12.75" customHeight="1" x14ac:dyDescent="0.2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15"/>
      <c r="AA257"/>
    </row>
    <row r="258" spans="1:27" s="12" customFormat="1" ht="12.75" customHeight="1" x14ac:dyDescent="0.2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15"/>
      <c r="AA258"/>
    </row>
    <row r="259" spans="1:27" s="12" customFormat="1" ht="12.75" customHeight="1" x14ac:dyDescent="0.2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15"/>
      <c r="AA259"/>
    </row>
    <row r="260" spans="1:27" s="12" customFormat="1" ht="12.75" customHeight="1" x14ac:dyDescent="0.2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15"/>
      <c r="AA260"/>
    </row>
    <row r="261" spans="1:27" s="12" customFormat="1" ht="12.75" customHeight="1" x14ac:dyDescent="0.2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15"/>
      <c r="AA261"/>
    </row>
    <row r="262" spans="1:27" s="12" customFormat="1" ht="12.75" customHeight="1" x14ac:dyDescent="0.2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15"/>
      <c r="AA262"/>
    </row>
    <row r="263" spans="1:27" s="12" customFormat="1" ht="12.75" customHeight="1" x14ac:dyDescent="0.2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15"/>
      <c r="AA263"/>
    </row>
    <row r="264" spans="1:27" s="12" customFormat="1" ht="12.75" customHeight="1" x14ac:dyDescent="0.2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15"/>
      <c r="AA264"/>
    </row>
    <row r="265" spans="1:27" s="12" customFormat="1" ht="12.75" customHeight="1" x14ac:dyDescent="0.2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15"/>
      <c r="AA265"/>
    </row>
    <row r="266" spans="1:27" s="12" customFormat="1" ht="12.75" customHeight="1" x14ac:dyDescent="0.2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15"/>
      <c r="AA266"/>
    </row>
    <row r="267" spans="1:27" s="12" customFormat="1" ht="12.75" customHeight="1" x14ac:dyDescent="0.2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15"/>
      <c r="AA267"/>
    </row>
    <row r="268" spans="1:27" s="12" customFormat="1" ht="12.75" customHeight="1" x14ac:dyDescent="0.2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15"/>
      <c r="AA268"/>
    </row>
    <row r="269" spans="1:27" s="12" customFormat="1" ht="12.75" customHeight="1" x14ac:dyDescent="0.2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15"/>
      <c r="AA269"/>
    </row>
    <row r="270" spans="1:27" s="12" customFormat="1" ht="12.75" customHeight="1" x14ac:dyDescent="0.2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15"/>
      <c r="AA270"/>
    </row>
    <row r="271" spans="1:27" s="12" customFormat="1" ht="12.75" customHeight="1" x14ac:dyDescent="0.2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15"/>
      <c r="AA271"/>
    </row>
    <row r="272" spans="1:27" s="12" customFormat="1" ht="12.75" customHeight="1" x14ac:dyDescent="0.2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15"/>
      <c r="AA272"/>
    </row>
    <row r="273" spans="1:27" s="12" customFormat="1" ht="12.75" customHeight="1" x14ac:dyDescent="0.2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15"/>
      <c r="AA273"/>
    </row>
    <row r="274" spans="1:27" s="12" customFormat="1" ht="12.75" customHeight="1" x14ac:dyDescent="0.2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15"/>
      <c r="AA274"/>
    </row>
    <row r="275" spans="1:27" s="12" customFormat="1" ht="12.75" customHeight="1" x14ac:dyDescent="0.2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15"/>
      <c r="AA275"/>
    </row>
    <row r="276" spans="1:27" s="12" customFormat="1" ht="12.75" customHeight="1" x14ac:dyDescent="0.2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15"/>
      <c r="AA276"/>
    </row>
    <row r="277" spans="1:27" s="12" customFormat="1" ht="12.75" customHeight="1" x14ac:dyDescent="0.2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15"/>
      <c r="AA277"/>
    </row>
    <row r="278" spans="1:27" s="12" customFormat="1" ht="12.75" customHeight="1" x14ac:dyDescent="0.2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15"/>
      <c r="AA278"/>
    </row>
    <row r="279" spans="1:27" s="12" customFormat="1" ht="12.75" customHeight="1" x14ac:dyDescent="0.2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15"/>
      <c r="AA279"/>
    </row>
    <row r="280" spans="1:27" s="12" customFormat="1" ht="12.75" customHeight="1" x14ac:dyDescent="0.2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15"/>
      <c r="AA280"/>
    </row>
    <row r="281" spans="1:27" s="12" customFormat="1" ht="12.75" customHeight="1" x14ac:dyDescent="0.2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15"/>
      <c r="AA281"/>
    </row>
    <row r="282" spans="1:27" s="12" customFormat="1" ht="12.75" customHeight="1" x14ac:dyDescent="0.2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15"/>
      <c r="AA282"/>
    </row>
    <row r="283" spans="1:27" s="12" customFormat="1" ht="12.75" customHeight="1" x14ac:dyDescent="0.2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15"/>
      <c r="AA283"/>
    </row>
    <row r="284" spans="1:27" s="12" customFormat="1" ht="12.75" customHeight="1" x14ac:dyDescent="0.2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15"/>
      <c r="AA284"/>
    </row>
    <row r="285" spans="1:27" s="12" customFormat="1" ht="12.75" customHeight="1" x14ac:dyDescent="0.2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15"/>
      <c r="AA285"/>
    </row>
    <row r="286" spans="1:27" s="12" customFormat="1" ht="12.75" customHeight="1" x14ac:dyDescent="0.2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15"/>
      <c r="AA286"/>
    </row>
    <row r="287" spans="1:27" s="12" customFormat="1" ht="12.75" customHeight="1" x14ac:dyDescent="0.2">
      <c r="A287" s="10"/>
      <c r="B287" s="13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15"/>
      <c r="AA287"/>
    </row>
    <row r="288" spans="1:27" s="12" customFormat="1" ht="12.75" customHeight="1" x14ac:dyDescent="0.2">
      <c r="A288" s="10"/>
      <c r="B288" s="13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15"/>
      <c r="AA288"/>
    </row>
    <row r="289" spans="1:27" s="12" customFormat="1" ht="12.75" customHeight="1" x14ac:dyDescent="0.2">
      <c r="A289" s="10"/>
      <c r="B289" s="13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15"/>
      <c r="AA289"/>
    </row>
    <row r="290" spans="1:27" s="12" customFormat="1" ht="12.75" customHeight="1" x14ac:dyDescent="0.2">
      <c r="A290" s="10"/>
      <c r="B290" s="13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15"/>
      <c r="AA290"/>
    </row>
    <row r="291" spans="1:27" s="12" customFormat="1" ht="12.75" customHeight="1" x14ac:dyDescent="0.2">
      <c r="A291" s="10"/>
      <c r="B291" s="13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15"/>
      <c r="AA291"/>
    </row>
    <row r="292" spans="1:27" s="12" customFormat="1" ht="12.75" customHeight="1" x14ac:dyDescent="0.2">
      <c r="A292" s="10"/>
      <c r="B292" s="13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15"/>
      <c r="AA292"/>
    </row>
    <row r="293" spans="1:27" s="12" customFormat="1" ht="12.75" customHeight="1" x14ac:dyDescent="0.2">
      <c r="A293" s="10"/>
      <c r="B293" s="13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15"/>
      <c r="AA293"/>
    </row>
    <row r="294" spans="1:27" s="12" customFormat="1" ht="12.75" customHeight="1" x14ac:dyDescent="0.2">
      <c r="A294" s="10"/>
      <c r="B294" s="13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15"/>
      <c r="AA294"/>
    </row>
    <row r="295" spans="1:27" s="12" customFormat="1" ht="12.75" customHeight="1" x14ac:dyDescent="0.2">
      <c r="A295" s="10"/>
      <c r="B295" s="13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15"/>
      <c r="AA295"/>
    </row>
    <row r="296" spans="1:27" s="12" customFormat="1" ht="12.75" customHeight="1" x14ac:dyDescent="0.2">
      <c r="A296" s="10"/>
      <c r="B296" s="13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15"/>
      <c r="AA296"/>
    </row>
    <row r="297" spans="1:27" s="12" customFormat="1" ht="12.75" customHeight="1" x14ac:dyDescent="0.2">
      <c r="A297" s="10"/>
      <c r="B297" s="13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15"/>
      <c r="AA297"/>
    </row>
    <row r="298" spans="1:27" s="12" customFormat="1" ht="12.75" customHeight="1" x14ac:dyDescent="0.2">
      <c r="A298" s="10"/>
      <c r="B298" s="13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15"/>
      <c r="AA298"/>
    </row>
    <row r="299" spans="1:27" s="12" customFormat="1" ht="12.75" customHeight="1" x14ac:dyDescent="0.2">
      <c r="A299" s="10"/>
      <c r="B299" s="13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15"/>
      <c r="AA299"/>
    </row>
    <row r="300" spans="1:27" s="12" customFormat="1" ht="12.75" customHeight="1" x14ac:dyDescent="0.2">
      <c r="A300" s="10"/>
      <c r="B300" s="13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15"/>
      <c r="AA300"/>
    </row>
    <row r="301" spans="1:27" s="12" customFormat="1" ht="12.75" customHeight="1" x14ac:dyDescent="0.2">
      <c r="A301" s="10"/>
      <c r="B301" s="13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15"/>
      <c r="AA301"/>
    </row>
    <row r="302" spans="1:27" s="12" customFormat="1" ht="12.75" customHeight="1" x14ac:dyDescent="0.2">
      <c r="A302" s="10"/>
      <c r="B302" s="13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15"/>
      <c r="AA302"/>
    </row>
    <row r="303" spans="1:27" s="12" customFormat="1" ht="12.75" customHeight="1" x14ac:dyDescent="0.2">
      <c r="A303" s="10"/>
      <c r="B303" s="13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15"/>
      <c r="AA303"/>
    </row>
    <row r="304" spans="1:27" s="12" customFormat="1" ht="12.75" customHeight="1" x14ac:dyDescent="0.2">
      <c r="A304" s="10"/>
      <c r="B304" s="13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15"/>
      <c r="AA304"/>
    </row>
    <row r="305" spans="1:27" s="12" customFormat="1" ht="12.75" customHeight="1" x14ac:dyDescent="0.2">
      <c r="A305" s="10"/>
      <c r="B305" s="13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15"/>
      <c r="AA305"/>
    </row>
    <row r="306" spans="1:27" s="12" customFormat="1" ht="12.75" customHeight="1" x14ac:dyDescent="0.2">
      <c r="A306" s="10"/>
      <c r="B306" s="13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15"/>
      <c r="AA306"/>
    </row>
    <row r="307" spans="1:27" s="12" customFormat="1" ht="12.75" customHeight="1" x14ac:dyDescent="0.2">
      <c r="A307" s="10"/>
      <c r="B307" s="13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15"/>
      <c r="AA307"/>
    </row>
    <row r="308" spans="1:27" s="12" customFormat="1" ht="12.75" customHeight="1" x14ac:dyDescent="0.2">
      <c r="A308" s="10"/>
      <c r="B308" s="13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15"/>
      <c r="AA308"/>
    </row>
    <row r="309" spans="1:27" s="12" customFormat="1" ht="12.75" customHeight="1" x14ac:dyDescent="0.2">
      <c r="A309" s="10"/>
      <c r="B309" s="13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15"/>
      <c r="AA309"/>
    </row>
    <row r="310" spans="1:27" s="12" customFormat="1" ht="12.75" customHeight="1" x14ac:dyDescent="0.2">
      <c r="A310" s="10"/>
      <c r="B310" s="13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15"/>
      <c r="AA310"/>
    </row>
    <row r="311" spans="1:27" s="12" customFormat="1" ht="12.75" customHeight="1" x14ac:dyDescent="0.2">
      <c r="A311" s="10"/>
      <c r="B311" s="13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15"/>
      <c r="AA311"/>
    </row>
    <row r="312" spans="1:27" s="12" customFormat="1" ht="12.75" customHeight="1" x14ac:dyDescent="0.2">
      <c r="A312" s="10"/>
      <c r="B312" s="13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15"/>
      <c r="AA312"/>
    </row>
    <row r="313" spans="1:27" s="12" customFormat="1" ht="12.75" customHeight="1" x14ac:dyDescent="0.2">
      <c r="A313" s="10"/>
      <c r="B313" s="13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15"/>
      <c r="AA313"/>
    </row>
    <row r="314" spans="1:27" s="12" customFormat="1" ht="12.75" customHeight="1" x14ac:dyDescent="0.2">
      <c r="A314" s="10"/>
      <c r="B314" s="13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15"/>
      <c r="AA314"/>
    </row>
    <row r="315" spans="1:27" s="12" customFormat="1" ht="12.75" customHeight="1" x14ac:dyDescent="0.2">
      <c r="A315" s="10"/>
      <c r="B315" s="13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15"/>
      <c r="AA315"/>
    </row>
    <row r="316" spans="1:27" s="12" customFormat="1" ht="12.75" customHeight="1" x14ac:dyDescent="0.2">
      <c r="A316" s="10"/>
      <c r="B316" s="13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15"/>
      <c r="AA316"/>
    </row>
    <row r="317" spans="1:27" s="12" customFormat="1" ht="12.75" customHeight="1" x14ac:dyDescent="0.2">
      <c r="A317" s="10"/>
      <c r="B317" s="13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15"/>
      <c r="AA317"/>
    </row>
    <row r="318" spans="1:27" s="12" customFormat="1" ht="12.75" customHeight="1" x14ac:dyDescent="0.2">
      <c r="A318" s="10"/>
      <c r="B318" s="13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15"/>
      <c r="AA318"/>
    </row>
    <row r="319" spans="1:27" s="12" customFormat="1" ht="12.75" customHeight="1" x14ac:dyDescent="0.2">
      <c r="A319" s="10"/>
      <c r="B319" s="13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15"/>
      <c r="AA319"/>
    </row>
    <row r="320" spans="1:27" s="12" customFormat="1" ht="12.75" customHeight="1" x14ac:dyDescent="0.2">
      <c r="A320" s="10"/>
      <c r="B320" s="13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15"/>
      <c r="AA320"/>
    </row>
    <row r="321" spans="1:27" s="12" customFormat="1" ht="12.75" customHeight="1" x14ac:dyDescent="0.2">
      <c r="A321" s="10"/>
      <c r="B321" s="13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15"/>
      <c r="AA321"/>
    </row>
    <row r="322" spans="1:27" s="12" customFormat="1" ht="12.75" customHeight="1" x14ac:dyDescent="0.2">
      <c r="A322" s="10"/>
      <c r="B322" s="13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15"/>
      <c r="AA322"/>
    </row>
    <row r="323" spans="1:27" s="12" customFormat="1" ht="12.75" customHeight="1" x14ac:dyDescent="0.2">
      <c r="A323" s="10"/>
      <c r="B323" s="13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15"/>
      <c r="AA323"/>
    </row>
    <row r="324" spans="1:27" s="12" customFormat="1" ht="12.75" customHeight="1" x14ac:dyDescent="0.2">
      <c r="A324" s="10"/>
      <c r="B324" s="13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15"/>
      <c r="AA324"/>
    </row>
    <row r="325" spans="1:27" s="12" customFormat="1" ht="12.75" customHeight="1" x14ac:dyDescent="0.2">
      <c r="A325" s="10"/>
      <c r="B325" s="13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15"/>
      <c r="AA325"/>
    </row>
    <row r="326" spans="1:27" s="12" customFormat="1" ht="12.75" customHeight="1" x14ac:dyDescent="0.2">
      <c r="A326" s="10"/>
      <c r="B326" s="13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15"/>
      <c r="AA326"/>
    </row>
    <row r="327" spans="1:27" s="12" customFormat="1" ht="12.75" customHeight="1" x14ac:dyDescent="0.2">
      <c r="A327" s="10"/>
      <c r="B327" s="13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15"/>
      <c r="AA327"/>
    </row>
    <row r="328" spans="1:27" s="12" customFormat="1" ht="12.75" customHeight="1" x14ac:dyDescent="0.2">
      <c r="A328" s="10"/>
      <c r="B328" s="13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15"/>
      <c r="AA328"/>
    </row>
    <row r="329" spans="1:27" s="12" customFormat="1" ht="12.75" customHeight="1" x14ac:dyDescent="0.2">
      <c r="A329" s="10"/>
      <c r="B329" s="13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15"/>
      <c r="AA329"/>
    </row>
    <row r="330" spans="1:27" s="12" customFormat="1" ht="12.75" customHeight="1" x14ac:dyDescent="0.2">
      <c r="A330" s="10"/>
      <c r="B330" s="13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15"/>
      <c r="AA330"/>
    </row>
    <row r="331" spans="1:27" s="12" customFormat="1" ht="12.75" customHeight="1" x14ac:dyDescent="0.2">
      <c r="A331" s="10"/>
      <c r="B331" s="13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15"/>
      <c r="AA331"/>
    </row>
    <row r="332" spans="1:27" s="12" customFormat="1" ht="12.75" customHeight="1" x14ac:dyDescent="0.2">
      <c r="A332" s="10"/>
      <c r="B332" s="13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15"/>
      <c r="AA332"/>
    </row>
    <row r="333" spans="1:27" s="12" customFormat="1" ht="12.75" customHeight="1" x14ac:dyDescent="0.2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15"/>
      <c r="AA333"/>
    </row>
    <row r="334" spans="1:27" s="12" customFormat="1" ht="12.75" customHeight="1" x14ac:dyDescent="0.2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15"/>
      <c r="AA334"/>
    </row>
    <row r="335" spans="1:27" s="12" customFormat="1" ht="12.75" customHeight="1" x14ac:dyDescent="0.2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15"/>
      <c r="AA335"/>
    </row>
    <row r="336" spans="1:27" s="12" customFormat="1" ht="12.75" customHeight="1" x14ac:dyDescent="0.2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15"/>
      <c r="AA336"/>
    </row>
    <row r="337" spans="1:27" s="12" customFormat="1" ht="12.75" customHeight="1" x14ac:dyDescent="0.2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15"/>
      <c r="AA337"/>
    </row>
    <row r="338" spans="1:27" s="12" customFormat="1" ht="12.75" customHeight="1" x14ac:dyDescent="0.2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15"/>
      <c r="AA338"/>
    </row>
    <row r="339" spans="1:27" s="12" customFormat="1" ht="12.75" customHeight="1" x14ac:dyDescent="0.2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15"/>
      <c r="AA339"/>
    </row>
    <row r="340" spans="1:27" s="12" customFormat="1" ht="12.75" customHeight="1" x14ac:dyDescent="0.2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15"/>
      <c r="AA340"/>
    </row>
    <row r="341" spans="1:27" s="12" customFormat="1" ht="12.75" customHeight="1" x14ac:dyDescent="0.2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15"/>
      <c r="AA341"/>
    </row>
    <row r="342" spans="1:27" s="12" customFormat="1" ht="12.75" customHeight="1" x14ac:dyDescent="0.2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15"/>
      <c r="AA342"/>
    </row>
    <row r="343" spans="1:27" s="12" customFormat="1" ht="12.75" customHeight="1" x14ac:dyDescent="0.2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15"/>
      <c r="AA343"/>
    </row>
    <row r="344" spans="1:27" s="12" customFormat="1" ht="12.75" customHeight="1" x14ac:dyDescent="0.2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15"/>
      <c r="AA344"/>
    </row>
    <row r="345" spans="1:27" s="12" customFormat="1" ht="12.75" customHeight="1" x14ac:dyDescent="0.2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15"/>
      <c r="AA345"/>
    </row>
    <row r="346" spans="1:27" s="12" customFormat="1" ht="12.75" customHeight="1" x14ac:dyDescent="0.2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15"/>
      <c r="AA346"/>
    </row>
    <row r="347" spans="1:27" s="12" customFormat="1" ht="12.75" customHeight="1" x14ac:dyDescent="0.2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15"/>
      <c r="AA347"/>
    </row>
    <row r="348" spans="1:27" s="12" customFormat="1" ht="12.75" customHeight="1" x14ac:dyDescent="0.2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15"/>
      <c r="AA348"/>
    </row>
    <row r="349" spans="1:27" s="12" customFormat="1" ht="12.75" customHeight="1" x14ac:dyDescent="0.2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15"/>
      <c r="AA349"/>
    </row>
    <row r="350" spans="1:27" s="12" customFormat="1" ht="12.75" customHeight="1" x14ac:dyDescent="0.2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15"/>
      <c r="AA350"/>
    </row>
    <row r="351" spans="1:27" s="12" customFormat="1" ht="12.75" customHeight="1" x14ac:dyDescent="0.2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15"/>
      <c r="AA351"/>
    </row>
    <row r="352" spans="1:27" s="12" customFormat="1" ht="12.75" customHeight="1" x14ac:dyDescent="0.2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15"/>
      <c r="AA352"/>
    </row>
    <row r="353" spans="1:27" s="12" customFormat="1" ht="12.75" customHeight="1" x14ac:dyDescent="0.2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15"/>
      <c r="AA353"/>
    </row>
    <row r="354" spans="1:27" s="12" customFormat="1" ht="12.75" customHeight="1" x14ac:dyDescent="0.2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15"/>
      <c r="AA354"/>
    </row>
    <row r="355" spans="1:27" s="12" customFormat="1" ht="12.75" customHeight="1" x14ac:dyDescent="0.2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15"/>
      <c r="AA355"/>
    </row>
    <row r="356" spans="1:27" s="12" customFormat="1" ht="12.75" customHeight="1" x14ac:dyDescent="0.2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15"/>
      <c r="AA356"/>
    </row>
    <row r="357" spans="1:27" s="12" customFormat="1" ht="12.75" customHeight="1" x14ac:dyDescent="0.2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15"/>
      <c r="AA357"/>
    </row>
    <row r="358" spans="1:27" s="12" customFormat="1" ht="12.75" customHeight="1" x14ac:dyDescent="0.2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15"/>
      <c r="AA358"/>
    </row>
    <row r="359" spans="1:27" s="12" customFormat="1" ht="12.75" customHeight="1" x14ac:dyDescent="0.2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15"/>
      <c r="AA359"/>
    </row>
    <row r="360" spans="1:27" s="12" customFormat="1" ht="12.75" customHeight="1" x14ac:dyDescent="0.2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15"/>
      <c r="AA360"/>
    </row>
    <row r="361" spans="1:27" s="12" customFormat="1" ht="12.75" customHeight="1" x14ac:dyDescent="0.2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15"/>
      <c r="AA361"/>
    </row>
    <row r="362" spans="1:27" s="12" customFormat="1" ht="12.75" customHeight="1" x14ac:dyDescent="0.2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15"/>
      <c r="AA362"/>
    </row>
    <row r="363" spans="1:27" s="12" customFormat="1" ht="12.75" customHeight="1" x14ac:dyDescent="0.2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15"/>
      <c r="AA363"/>
    </row>
    <row r="364" spans="1:27" s="12" customFormat="1" ht="12.75" customHeight="1" x14ac:dyDescent="0.2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15"/>
      <c r="AA364"/>
    </row>
    <row r="365" spans="1:27" s="12" customFormat="1" ht="12.75" customHeight="1" x14ac:dyDescent="0.2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15"/>
      <c r="AA365"/>
    </row>
    <row r="366" spans="1:27" s="12" customFormat="1" ht="12.75" customHeight="1" x14ac:dyDescent="0.2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15"/>
      <c r="AA366"/>
    </row>
    <row r="367" spans="1:27" s="12" customFormat="1" ht="12.75" customHeight="1" x14ac:dyDescent="0.2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15"/>
      <c r="AA367"/>
    </row>
    <row r="368" spans="1:27" s="12" customFormat="1" ht="12.75" customHeight="1" x14ac:dyDescent="0.2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15"/>
      <c r="AA368"/>
    </row>
    <row r="369" spans="1:27" s="12" customFormat="1" ht="12.75" customHeight="1" x14ac:dyDescent="0.2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15"/>
      <c r="AA369"/>
    </row>
    <row r="370" spans="1:27" s="12" customFormat="1" ht="12.75" customHeight="1" x14ac:dyDescent="0.2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15"/>
      <c r="AA370"/>
    </row>
    <row r="371" spans="1:27" s="12" customFormat="1" ht="12.75" customHeight="1" x14ac:dyDescent="0.2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15"/>
      <c r="AA371"/>
    </row>
    <row r="372" spans="1:27" s="12" customFormat="1" ht="12.75" customHeight="1" x14ac:dyDescent="0.2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15"/>
      <c r="AA372"/>
    </row>
    <row r="373" spans="1:27" s="12" customFormat="1" ht="12.75" customHeight="1" x14ac:dyDescent="0.2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15"/>
      <c r="AA373"/>
    </row>
    <row r="374" spans="1:27" s="12" customFormat="1" ht="12.75" customHeight="1" x14ac:dyDescent="0.2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15"/>
      <c r="AA374"/>
    </row>
    <row r="375" spans="1:27" s="12" customFormat="1" ht="12.75" customHeight="1" x14ac:dyDescent="0.2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15"/>
      <c r="AA375"/>
    </row>
    <row r="376" spans="1:27" s="12" customFormat="1" ht="12.75" customHeight="1" x14ac:dyDescent="0.2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15"/>
      <c r="AA376"/>
    </row>
    <row r="377" spans="1:27" s="12" customFormat="1" ht="12.75" customHeight="1" x14ac:dyDescent="0.2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15"/>
      <c r="AA377"/>
    </row>
    <row r="378" spans="1:27" s="12" customFormat="1" ht="12.75" customHeight="1" x14ac:dyDescent="0.2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15"/>
      <c r="AA378"/>
    </row>
    <row r="379" spans="1:27" s="12" customFormat="1" ht="12.75" customHeight="1" x14ac:dyDescent="0.2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15"/>
      <c r="AA379"/>
    </row>
    <row r="380" spans="1:27" s="12" customFormat="1" ht="12.75" customHeight="1" x14ac:dyDescent="0.2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15"/>
      <c r="AA380"/>
    </row>
    <row r="381" spans="1:27" s="12" customFormat="1" ht="12.75" customHeight="1" x14ac:dyDescent="0.2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15"/>
      <c r="AA381"/>
    </row>
    <row r="382" spans="1:27" s="12" customFormat="1" ht="12.75" customHeight="1" x14ac:dyDescent="0.2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15"/>
      <c r="AA382"/>
    </row>
    <row r="383" spans="1:27" s="12" customFormat="1" ht="12.75" customHeight="1" x14ac:dyDescent="0.2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15"/>
      <c r="AA383"/>
    </row>
    <row r="384" spans="1:27" s="12" customFormat="1" ht="12.75" customHeight="1" x14ac:dyDescent="0.2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15"/>
      <c r="AA384"/>
    </row>
    <row r="385" spans="1:27" s="12" customFormat="1" ht="12.75" customHeight="1" x14ac:dyDescent="0.2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15"/>
      <c r="AA385"/>
    </row>
    <row r="386" spans="1:27" s="12" customFormat="1" ht="12.75" customHeight="1" x14ac:dyDescent="0.2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15"/>
      <c r="AA386"/>
    </row>
    <row r="387" spans="1:27" s="12" customFormat="1" ht="12.75" customHeight="1" x14ac:dyDescent="0.2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15"/>
      <c r="AA387"/>
    </row>
    <row r="388" spans="1:27" s="12" customFormat="1" ht="12.75" customHeight="1" x14ac:dyDescent="0.2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15"/>
      <c r="AA388"/>
    </row>
    <row r="389" spans="1:27" s="12" customFormat="1" ht="12.75" customHeight="1" x14ac:dyDescent="0.2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15"/>
      <c r="AA389"/>
    </row>
    <row r="390" spans="1:27" s="12" customFormat="1" ht="12.75" customHeight="1" x14ac:dyDescent="0.2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15"/>
      <c r="AA390"/>
    </row>
    <row r="391" spans="1:27" s="12" customFormat="1" ht="12.75" customHeight="1" x14ac:dyDescent="0.2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15"/>
      <c r="AA391"/>
    </row>
    <row r="392" spans="1:27" s="12" customFormat="1" ht="12.75" customHeight="1" x14ac:dyDescent="0.2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15"/>
      <c r="AA392"/>
    </row>
    <row r="393" spans="1:27" s="12" customFormat="1" ht="12.75" customHeight="1" x14ac:dyDescent="0.2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15"/>
      <c r="AA393"/>
    </row>
    <row r="394" spans="1:27" s="12" customFormat="1" ht="12.75" customHeight="1" x14ac:dyDescent="0.2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15"/>
      <c r="AA394"/>
    </row>
    <row r="395" spans="1:27" s="12" customFormat="1" ht="12.75" customHeight="1" x14ac:dyDescent="0.2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15"/>
      <c r="AA395"/>
    </row>
    <row r="396" spans="1:27" s="12" customFormat="1" ht="12.75" customHeight="1" x14ac:dyDescent="0.2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15"/>
      <c r="AA396"/>
    </row>
    <row r="397" spans="1:27" s="12" customFormat="1" ht="12.75" customHeight="1" x14ac:dyDescent="0.2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15"/>
      <c r="AA397"/>
    </row>
    <row r="398" spans="1:27" s="12" customFormat="1" ht="12.75" customHeight="1" x14ac:dyDescent="0.2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15"/>
      <c r="AA398"/>
    </row>
    <row r="399" spans="1:27" s="12" customFormat="1" ht="12.75" customHeight="1" x14ac:dyDescent="0.2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15"/>
      <c r="AA399"/>
    </row>
    <row r="400" spans="1:27" s="12" customFormat="1" ht="12.75" customHeight="1" x14ac:dyDescent="0.2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15"/>
      <c r="AA400"/>
    </row>
    <row r="401" spans="1:27" s="12" customFormat="1" ht="12.75" customHeight="1" x14ac:dyDescent="0.2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15"/>
      <c r="AA401"/>
    </row>
    <row r="402" spans="1:27" s="12" customFormat="1" ht="12.75" customHeight="1" x14ac:dyDescent="0.2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15"/>
      <c r="AA402"/>
    </row>
    <row r="403" spans="1:27" s="12" customFormat="1" ht="12.75" customHeight="1" x14ac:dyDescent="0.2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15"/>
      <c r="AA403"/>
    </row>
    <row r="404" spans="1:27" s="12" customFormat="1" ht="12.75" customHeight="1" x14ac:dyDescent="0.2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15"/>
      <c r="AA404"/>
    </row>
    <row r="405" spans="1:27" s="12" customFormat="1" ht="12.75" customHeight="1" x14ac:dyDescent="0.2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15"/>
      <c r="AA405"/>
    </row>
    <row r="406" spans="1:27" s="12" customFormat="1" ht="12.75" customHeight="1" x14ac:dyDescent="0.2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15"/>
      <c r="AA406"/>
    </row>
    <row r="407" spans="1:27" s="12" customFormat="1" ht="12.75" customHeight="1" x14ac:dyDescent="0.2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15"/>
      <c r="AA407"/>
    </row>
    <row r="408" spans="1:27" s="12" customFormat="1" ht="12.75" customHeight="1" x14ac:dyDescent="0.2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15"/>
      <c r="AA408"/>
    </row>
    <row r="409" spans="1:27" s="12" customFormat="1" ht="12.75" customHeight="1" x14ac:dyDescent="0.2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15"/>
      <c r="AA409"/>
    </row>
    <row r="410" spans="1:27" s="12" customFormat="1" ht="12.75" customHeight="1" x14ac:dyDescent="0.2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15"/>
      <c r="AA410"/>
    </row>
    <row r="411" spans="1:27" s="12" customFormat="1" ht="12.75" customHeight="1" x14ac:dyDescent="0.2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15"/>
      <c r="AA411"/>
    </row>
    <row r="412" spans="1:27" s="12" customFormat="1" ht="12.75" customHeight="1" x14ac:dyDescent="0.2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15"/>
      <c r="AA412"/>
    </row>
    <row r="413" spans="1:27" s="12" customFormat="1" ht="12.75" customHeight="1" x14ac:dyDescent="0.2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15"/>
      <c r="AA413"/>
    </row>
    <row r="414" spans="1:27" s="12" customFormat="1" ht="12.75" customHeight="1" x14ac:dyDescent="0.2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15"/>
      <c r="AA414"/>
    </row>
    <row r="415" spans="1:27" s="12" customFormat="1" ht="12.75" customHeight="1" x14ac:dyDescent="0.2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15"/>
      <c r="AA415"/>
    </row>
    <row r="416" spans="1:27" s="12" customFormat="1" ht="12.75" customHeight="1" x14ac:dyDescent="0.2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15"/>
      <c r="AA416"/>
    </row>
    <row r="417" spans="1:27" s="12" customFormat="1" ht="12.75" customHeight="1" x14ac:dyDescent="0.2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15"/>
      <c r="AA417"/>
    </row>
    <row r="418" spans="1:27" s="12" customFormat="1" ht="12.75" customHeight="1" x14ac:dyDescent="0.2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15"/>
      <c r="AA418"/>
    </row>
    <row r="419" spans="1:27" s="12" customFormat="1" ht="12.75" customHeight="1" x14ac:dyDescent="0.2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15"/>
      <c r="AA419"/>
    </row>
    <row r="420" spans="1:27" s="12" customFormat="1" ht="12.75" customHeight="1" x14ac:dyDescent="0.2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15"/>
      <c r="AA420"/>
    </row>
    <row r="421" spans="1:27" s="12" customFormat="1" ht="12.75" customHeight="1" x14ac:dyDescent="0.2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15"/>
      <c r="AA421"/>
    </row>
    <row r="422" spans="1:27" s="12" customFormat="1" ht="12.75" customHeight="1" x14ac:dyDescent="0.2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15"/>
      <c r="AA422"/>
    </row>
    <row r="423" spans="1:27" s="12" customFormat="1" ht="12.75" customHeight="1" x14ac:dyDescent="0.2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15"/>
      <c r="AA423"/>
    </row>
    <row r="424" spans="1:27" s="12" customFormat="1" ht="12.75" customHeight="1" x14ac:dyDescent="0.2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15"/>
      <c r="AA424"/>
    </row>
    <row r="425" spans="1:27" s="12" customFormat="1" ht="12.75" customHeight="1" x14ac:dyDescent="0.2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15"/>
      <c r="AA425"/>
    </row>
    <row r="426" spans="1:27" s="12" customFormat="1" ht="12.75" customHeight="1" x14ac:dyDescent="0.2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15"/>
      <c r="AA426"/>
    </row>
    <row r="427" spans="1:27" s="12" customFormat="1" ht="12.75" customHeight="1" x14ac:dyDescent="0.2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15"/>
      <c r="AA427"/>
    </row>
    <row r="428" spans="1:27" s="12" customFormat="1" ht="12.75" customHeight="1" x14ac:dyDescent="0.2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15"/>
      <c r="AA428"/>
    </row>
    <row r="429" spans="1:27" s="12" customFormat="1" ht="12.75" customHeight="1" x14ac:dyDescent="0.2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15"/>
      <c r="AA429"/>
    </row>
    <row r="430" spans="1:27" s="12" customFormat="1" ht="12.75" customHeight="1" x14ac:dyDescent="0.2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15"/>
      <c r="AA430"/>
    </row>
    <row r="431" spans="1:27" s="12" customFormat="1" ht="12.75" customHeight="1" x14ac:dyDescent="0.2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15"/>
      <c r="AA431"/>
    </row>
    <row r="432" spans="1:27" s="12" customFormat="1" ht="12.75" customHeight="1" x14ac:dyDescent="0.2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15"/>
      <c r="AA432"/>
    </row>
    <row r="433" spans="1:27" s="12" customFormat="1" ht="12.75" customHeight="1" x14ac:dyDescent="0.2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15"/>
      <c r="AA433"/>
    </row>
    <row r="434" spans="1:27" s="12" customFormat="1" ht="12.75" customHeight="1" x14ac:dyDescent="0.2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15"/>
      <c r="AA434"/>
    </row>
    <row r="435" spans="1:27" s="12" customFormat="1" ht="12.75" customHeight="1" x14ac:dyDescent="0.2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15"/>
      <c r="AA435"/>
    </row>
    <row r="436" spans="1:27" s="12" customFormat="1" ht="12.75" customHeight="1" x14ac:dyDescent="0.2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15"/>
      <c r="AA436"/>
    </row>
    <row r="437" spans="1:27" s="12" customFormat="1" ht="12.75" customHeight="1" x14ac:dyDescent="0.2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15"/>
      <c r="AA437"/>
    </row>
    <row r="438" spans="1:27" s="12" customFormat="1" ht="12.75" customHeight="1" x14ac:dyDescent="0.2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15"/>
      <c r="AA438"/>
    </row>
    <row r="439" spans="1:27" s="12" customFormat="1" ht="12.75" customHeight="1" x14ac:dyDescent="0.2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15"/>
      <c r="AA439"/>
    </row>
    <row r="440" spans="1:27" s="12" customFormat="1" ht="12.75" customHeight="1" x14ac:dyDescent="0.2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15"/>
      <c r="AA440"/>
    </row>
    <row r="441" spans="1:27" s="12" customFormat="1" ht="12.75" customHeight="1" x14ac:dyDescent="0.2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15"/>
      <c r="AA441"/>
    </row>
    <row r="442" spans="1:27" s="12" customFormat="1" ht="12.75" customHeight="1" x14ac:dyDescent="0.2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15"/>
      <c r="AA442"/>
    </row>
    <row r="443" spans="1:27" s="12" customFormat="1" ht="12.75" customHeight="1" x14ac:dyDescent="0.2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15"/>
      <c r="AA443"/>
    </row>
    <row r="444" spans="1:27" s="12" customFormat="1" ht="12.75" customHeight="1" x14ac:dyDescent="0.2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15"/>
      <c r="AA444"/>
    </row>
    <row r="445" spans="1:27" s="12" customFormat="1" ht="12.75" customHeight="1" x14ac:dyDescent="0.2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15"/>
      <c r="AA445"/>
    </row>
    <row r="446" spans="1:27" s="12" customFormat="1" ht="12.75" customHeight="1" x14ac:dyDescent="0.2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15"/>
      <c r="AA446"/>
    </row>
    <row r="447" spans="1:27" s="12" customFormat="1" ht="12.75" customHeight="1" x14ac:dyDescent="0.2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15"/>
      <c r="AA447"/>
    </row>
    <row r="448" spans="1:27" s="12" customFormat="1" ht="12.75" customHeight="1" x14ac:dyDescent="0.2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15"/>
      <c r="AA448"/>
    </row>
    <row r="449" spans="1:27" s="12" customFormat="1" ht="12.75" customHeight="1" x14ac:dyDescent="0.2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15"/>
      <c r="AA449"/>
    </row>
    <row r="450" spans="1:27" s="12" customFormat="1" ht="12.75" customHeight="1" x14ac:dyDescent="0.2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15"/>
      <c r="AA450"/>
    </row>
    <row r="451" spans="1:27" s="12" customFormat="1" ht="12.75" customHeight="1" x14ac:dyDescent="0.2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15"/>
      <c r="AA451"/>
    </row>
    <row r="452" spans="1:27" s="12" customFormat="1" ht="12.75" customHeight="1" x14ac:dyDescent="0.2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15"/>
      <c r="AA452"/>
    </row>
    <row r="453" spans="1:27" s="12" customFormat="1" ht="12.75" customHeight="1" x14ac:dyDescent="0.2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15"/>
      <c r="AA453"/>
    </row>
    <row r="454" spans="1:27" s="12" customFormat="1" ht="12.75" customHeight="1" x14ac:dyDescent="0.2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15"/>
      <c r="AA454"/>
    </row>
    <row r="455" spans="1:27" s="12" customFormat="1" ht="12.75" customHeight="1" x14ac:dyDescent="0.2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15"/>
      <c r="AA455"/>
    </row>
    <row r="456" spans="1:27" s="12" customFormat="1" ht="12.75" customHeight="1" x14ac:dyDescent="0.2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15"/>
      <c r="AA456"/>
    </row>
    <row r="457" spans="1:27" s="12" customFormat="1" ht="12.75" customHeight="1" x14ac:dyDescent="0.2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15"/>
      <c r="AA457"/>
    </row>
    <row r="458" spans="1:27" s="12" customFormat="1" ht="12.75" customHeight="1" x14ac:dyDescent="0.2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15"/>
      <c r="AA458"/>
    </row>
    <row r="459" spans="1:27" s="12" customFormat="1" ht="12.75" customHeight="1" x14ac:dyDescent="0.2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15"/>
      <c r="AA459"/>
    </row>
    <row r="460" spans="1:27" s="12" customFormat="1" ht="12.75" customHeight="1" x14ac:dyDescent="0.2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15"/>
      <c r="AA460"/>
    </row>
    <row r="461" spans="1:27" s="12" customFormat="1" ht="12.75" customHeight="1" x14ac:dyDescent="0.2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15"/>
      <c r="AA461"/>
    </row>
    <row r="462" spans="1:27" s="12" customFormat="1" ht="12.75" customHeight="1" x14ac:dyDescent="0.2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15"/>
      <c r="AA462"/>
    </row>
    <row r="463" spans="1:27" s="12" customFormat="1" ht="12.75" customHeight="1" x14ac:dyDescent="0.2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15"/>
      <c r="AA463"/>
    </row>
    <row r="464" spans="1:27" s="12" customFormat="1" ht="12.75" customHeight="1" x14ac:dyDescent="0.2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15"/>
      <c r="AA464"/>
    </row>
    <row r="465" spans="1:27" s="12" customFormat="1" ht="12.75" customHeight="1" x14ac:dyDescent="0.2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15"/>
      <c r="AA465"/>
    </row>
    <row r="466" spans="1:27" s="12" customFormat="1" ht="12.75" customHeight="1" x14ac:dyDescent="0.2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15"/>
      <c r="AA466"/>
    </row>
    <row r="467" spans="1:27" s="12" customFormat="1" ht="12.75" customHeight="1" x14ac:dyDescent="0.2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15"/>
      <c r="AA467"/>
    </row>
    <row r="468" spans="1:27" s="12" customFormat="1" ht="12.75" customHeight="1" x14ac:dyDescent="0.2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15"/>
      <c r="AA468"/>
    </row>
    <row r="469" spans="1:27" s="12" customFormat="1" ht="12.75" customHeight="1" x14ac:dyDescent="0.2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15"/>
      <c r="AA469"/>
    </row>
    <row r="470" spans="1:27" s="12" customFormat="1" ht="12.75" customHeight="1" x14ac:dyDescent="0.2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15"/>
      <c r="AA470"/>
    </row>
    <row r="471" spans="1:27" s="12" customFormat="1" ht="12.75" customHeight="1" x14ac:dyDescent="0.2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15"/>
      <c r="AA471"/>
    </row>
    <row r="472" spans="1:27" s="12" customFormat="1" ht="12.75" customHeight="1" x14ac:dyDescent="0.2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15"/>
      <c r="AA472"/>
    </row>
    <row r="473" spans="1:27" s="12" customFormat="1" ht="12.75" customHeight="1" x14ac:dyDescent="0.2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15"/>
      <c r="AA473"/>
    </row>
    <row r="474" spans="1:27" s="12" customFormat="1" ht="12.75" customHeight="1" x14ac:dyDescent="0.2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15"/>
      <c r="AA474"/>
    </row>
    <row r="475" spans="1:27" s="12" customFormat="1" ht="12.75" customHeight="1" x14ac:dyDescent="0.2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15"/>
      <c r="AA475"/>
    </row>
    <row r="476" spans="1:27" s="12" customFormat="1" ht="12.75" customHeight="1" x14ac:dyDescent="0.2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15"/>
      <c r="AA476"/>
    </row>
    <row r="477" spans="1:27" s="12" customFormat="1" ht="12.75" customHeight="1" x14ac:dyDescent="0.2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15"/>
      <c r="AA477"/>
    </row>
    <row r="478" spans="1:27" s="12" customFormat="1" ht="12.75" customHeight="1" x14ac:dyDescent="0.2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15"/>
      <c r="AA478"/>
    </row>
    <row r="479" spans="1:27" s="12" customFormat="1" ht="12.75" customHeight="1" x14ac:dyDescent="0.2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15"/>
      <c r="AA479"/>
    </row>
    <row r="480" spans="1:27" s="12" customFormat="1" ht="12.75" customHeight="1" x14ac:dyDescent="0.2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15"/>
      <c r="AA480"/>
    </row>
    <row r="481" spans="1:27" s="12" customFormat="1" ht="12.75" customHeight="1" x14ac:dyDescent="0.2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15"/>
      <c r="AA481"/>
    </row>
    <row r="482" spans="1:27" s="12" customFormat="1" ht="12.75" customHeight="1" x14ac:dyDescent="0.2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15"/>
      <c r="AA482"/>
    </row>
    <row r="483" spans="1:27" s="12" customFormat="1" ht="12.75" customHeight="1" x14ac:dyDescent="0.2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15"/>
      <c r="AA483"/>
    </row>
    <row r="484" spans="1:27" s="12" customFormat="1" ht="12.75" customHeight="1" x14ac:dyDescent="0.2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15"/>
      <c r="AA484"/>
    </row>
    <row r="485" spans="1:27" s="12" customFormat="1" ht="12.75" customHeight="1" x14ac:dyDescent="0.2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15"/>
      <c r="AA485"/>
    </row>
    <row r="486" spans="1:27" s="12" customFormat="1" ht="12.75" customHeight="1" x14ac:dyDescent="0.2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15"/>
      <c r="AA486"/>
    </row>
    <row r="487" spans="1:27" s="12" customFormat="1" ht="12.75" customHeight="1" x14ac:dyDescent="0.2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15"/>
      <c r="AA487"/>
    </row>
    <row r="488" spans="1:27" s="12" customFormat="1" ht="12.75" customHeight="1" x14ac:dyDescent="0.2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15"/>
      <c r="AA488"/>
    </row>
    <row r="489" spans="1:27" s="12" customFormat="1" ht="12.75" customHeight="1" x14ac:dyDescent="0.2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15"/>
      <c r="AA489"/>
    </row>
    <row r="490" spans="1:27" s="12" customFormat="1" ht="12.75" customHeight="1" x14ac:dyDescent="0.2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15"/>
      <c r="AA490"/>
    </row>
    <row r="491" spans="1:27" s="12" customFormat="1" ht="12.75" customHeight="1" x14ac:dyDescent="0.2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15"/>
      <c r="AA491"/>
    </row>
    <row r="492" spans="1:27" s="12" customFormat="1" ht="12.75" customHeight="1" x14ac:dyDescent="0.2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15"/>
      <c r="AA492"/>
    </row>
    <row r="493" spans="1:27" s="12" customFormat="1" ht="12.75" customHeight="1" x14ac:dyDescent="0.2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15"/>
      <c r="AA493"/>
    </row>
    <row r="494" spans="1:27" s="12" customFormat="1" ht="12.75" customHeight="1" x14ac:dyDescent="0.2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15"/>
      <c r="AA494"/>
    </row>
    <row r="495" spans="1:27" s="12" customFormat="1" ht="12.75" customHeight="1" x14ac:dyDescent="0.2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15"/>
      <c r="AA495"/>
    </row>
    <row r="496" spans="1:27" s="12" customFormat="1" ht="12.75" customHeight="1" x14ac:dyDescent="0.2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15"/>
      <c r="AA496"/>
    </row>
    <row r="497" spans="1:27" s="12" customFormat="1" ht="12.75" customHeight="1" x14ac:dyDescent="0.2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15"/>
      <c r="AA497"/>
    </row>
    <row r="498" spans="1:27" s="12" customFormat="1" ht="12.75" customHeight="1" x14ac:dyDescent="0.2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15"/>
      <c r="AA498"/>
    </row>
    <row r="499" spans="1:27" s="12" customFormat="1" ht="12.75" customHeight="1" x14ac:dyDescent="0.2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15"/>
      <c r="AA499"/>
    </row>
    <row r="500" spans="1:27" s="12" customFormat="1" ht="12.75" customHeight="1" x14ac:dyDescent="0.2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15"/>
      <c r="AA500"/>
    </row>
    <row r="501" spans="1:27" s="12" customFormat="1" ht="12.75" customHeight="1" x14ac:dyDescent="0.2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15"/>
      <c r="AA501"/>
    </row>
    <row r="502" spans="1:27" s="12" customFormat="1" ht="12.75" customHeight="1" x14ac:dyDescent="0.2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15"/>
      <c r="AA502"/>
    </row>
    <row r="503" spans="1:27" s="12" customFormat="1" ht="12.75" customHeight="1" x14ac:dyDescent="0.2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15"/>
      <c r="AA503"/>
    </row>
    <row r="504" spans="1:27" s="12" customFormat="1" ht="12.75" customHeight="1" x14ac:dyDescent="0.2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15"/>
      <c r="AA504"/>
    </row>
    <row r="505" spans="1:27" s="12" customFormat="1" ht="12.75" customHeight="1" x14ac:dyDescent="0.2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15"/>
      <c r="AA505"/>
    </row>
    <row r="506" spans="1:27" s="12" customFormat="1" ht="12.75" customHeight="1" x14ac:dyDescent="0.2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15"/>
      <c r="AA506"/>
    </row>
    <row r="507" spans="1:27" s="12" customFormat="1" ht="12.75" customHeight="1" x14ac:dyDescent="0.2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15"/>
      <c r="AA507"/>
    </row>
    <row r="508" spans="1:27" s="12" customFormat="1" ht="12.75" customHeight="1" x14ac:dyDescent="0.2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15"/>
      <c r="AA508"/>
    </row>
    <row r="509" spans="1:27" s="12" customFormat="1" ht="12.75" customHeight="1" x14ac:dyDescent="0.2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15"/>
      <c r="AA509"/>
    </row>
    <row r="510" spans="1:27" s="12" customFormat="1" ht="12.75" customHeight="1" x14ac:dyDescent="0.2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15"/>
      <c r="AA510"/>
    </row>
    <row r="511" spans="1:27" s="12" customFormat="1" ht="12.75" customHeight="1" x14ac:dyDescent="0.2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15"/>
      <c r="AA511"/>
    </row>
    <row r="512" spans="1:27" s="12" customFormat="1" ht="12.75" customHeight="1" x14ac:dyDescent="0.2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15"/>
      <c r="AA512"/>
    </row>
    <row r="513" spans="1:27" s="12" customFormat="1" ht="12.75" customHeight="1" x14ac:dyDescent="0.2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15"/>
      <c r="AA513"/>
    </row>
    <row r="514" spans="1:27" s="12" customFormat="1" ht="12.75" customHeight="1" x14ac:dyDescent="0.2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15"/>
      <c r="AA514"/>
    </row>
    <row r="515" spans="1:27" s="12" customFormat="1" ht="12.75" customHeight="1" x14ac:dyDescent="0.2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15"/>
      <c r="AA515"/>
    </row>
    <row r="516" spans="1:27" s="12" customFormat="1" ht="12.75" customHeight="1" x14ac:dyDescent="0.2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15"/>
      <c r="AA516"/>
    </row>
    <row r="517" spans="1:27" s="12" customFormat="1" ht="12.75" customHeight="1" x14ac:dyDescent="0.2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15"/>
      <c r="AA517"/>
    </row>
    <row r="518" spans="1:27" s="12" customFormat="1" ht="12.75" customHeight="1" x14ac:dyDescent="0.2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15"/>
      <c r="AA518"/>
    </row>
    <row r="519" spans="1:27" s="12" customFormat="1" ht="12.75" customHeight="1" x14ac:dyDescent="0.2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15"/>
      <c r="AA519"/>
    </row>
    <row r="520" spans="1:27" s="12" customFormat="1" ht="12.75" customHeight="1" x14ac:dyDescent="0.2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15"/>
      <c r="AA520"/>
    </row>
    <row r="521" spans="1:27" s="12" customFormat="1" ht="12.75" customHeight="1" x14ac:dyDescent="0.2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15"/>
      <c r="AA521"/>
    </row>
    <row r="522" spans="1:27" s="12" customFormat="1" ht="12.75" customHeight="1" x14ac:dyDescent="0.2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15"/>
      <c r="AA522"/>
    </row>
    <row r="523" spans="1:27" s="12" customFormat="1" ht="12.75" customHeight="1" x14ac:dyDescent="0.2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15"/>
      <c r="AA523"/>
    </row>
    <row r="524" spans="1:27" s="12" customFormat="1" ht="12.75" customHeight="1" x14ac:dyDescent="0.2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15"/>
      <c r="AA524"/>
    </row>
    <row r="525" spans="1:27" s="12" customFormat="1" ht="12.75" customHeight="1" x14ac:dyDescent="0.2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15"/>
      <c r="AA525"/>
    </row>
    <row r="526" spans="1:27" s="12" customFormat="1" ht="12.75" customHeight="1" x14ac:dyDescent="0.2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15"/>
      <c r="AA526"/>
    </row>
    <row r="527" spans="1:27" s="12" customFormat="1" ht="12.75" customHeight="1" x14ac:dyDescent="0.2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15"/>
      <c r="AA527"/>
    </row>
    <row r="528" spans="1:27" s="12" customFormat="1" ht="12.75" customHeight="1" x14ac:dyDescent="0.2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15"/>
      <c r="AA528"/>
    </row>
    <row r="529" spans="1:27" s="12" customFormat="1" ht="12.75" customHeight="1" x14ac:dyDescent="0.2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15"/>
      <c r="AA529"/>
    </row>
    <row r="530" spans="1:27" s="12" customFormat="1" ht="12.75" customHeight="1" x14ac:dyDescent="0.2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15"/>
      <c r="AA530"/>
    </row>
    <row r="531" spans="1:27" s="12" customFormat="1" ht="12.75" customHeight="1" x14ac:dyDescent="0.2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15"/>
      <c r="AA531"/>
    </row>
    <row r="532" spans="1:27" s="12" customFormat="1" ht="12.75" customHeight="1" x14ac:dyDescent="0.2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15"/>
      <c r="AA532"/>
    </row>
    <row r="533" spans="1:27" s="12" customFormat="1" ht="12.75" customHeight="1" x14ac:dyDescent="0.2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15"/>
      <c r="AA533"/>
    </row>
    <row r="534" spans="1:27" s="12" customFormat="1" ht="12.75" customHeight="1" x14ac:dyDescent="0.2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15"/>
      <c r="AA534"/>
    </row>
    <row r="535" spans="1:27" s="12" customFormat="1" ht="12.75" customHeight="1" x14ac:dyDescent="0.2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15"/>
      <c r="AA535"/>
    </row>
    <row r="536" spans="1:27" s="12" customFormat="1" ht="12.75" customHeight="1" x14ac:dyDescent="0.2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15"/>
      <c r="AA536"/>
    </row>
    <row r="537" spans="1:27" s="12" customFormat="1" ht="12.75" customHeight="1" x14ac:dyDescent="0.2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15"/>
      <c r="AA537"/>
    </row>
    <row r="538" spans="1:27" s="12" customFormat="1" ht="12.75" customHeight="1" x14ac:dyDescent="0.2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15"/>
      <c r="AA538"/>
    </row>
    <row r="539" spans="1:27" s="12" customFormat="1" ht="12.75" customHeight="1" x14ac:dyDescent="0.2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15"/>
      <c r="AA539"/>
    </row>
    <row r="540" spans="1:27" s="12" customFormat="1" ht="12.75" customHeight="1" x14ac:dyDescent="0.2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15"/>
      <c r="AA540"/>
    </row>
    <row r="541" spans="1:27" s="12" customFormat="1" ht="12.75" customHeight="1" x14ac:dyDescent="0.2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15"/>
      <c r="AA541"/>
    </row>
    <row r="542" spans="1:27" s="12" customFormat="1" ht="12.75" customHeight="1" x14ac:dyDescent="0.2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15"/>
      <c r="AA542"/>
    </row>
    <row r="543" spans="1:27" s="12" customFormat="1" ht="12.75" customHeight="1" x14ac:dyDescent="0.2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15"/>
      <c r="AA543"/>
    </row>
    <row r="544" spans="1:27" s="12" customFormat="1" ht="12.75" customHeight="1" x14ac:dyDescent="0.2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15"/>
      <c r="AA544"/>
    </row>
    <row r="545" spans="1:27" s="12" customFormat="1" ht="12.75" customHeight="1" x14ac:dyDescent="0.2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15"/>
      <c r="AA545"/>
    </row>
    <row r="546" spans="1:27" s="12" customFormat="1" ht="12.75" customHeight="1" x14ac:dyDescent="0.2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15"/>
      <c r="AA546"/>
    </row>
    <row r="547" spans="1:27" s="12" customFormat="1" ht="12.75" customHeight="1" x14ac:dyDescent="0.2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15"/>
      <c r="AA547"/>
    </row>
    <row r="548" spans="1:27" s="12" customFormat="1" ht="12.75" customHeight="1" x14ac:dyDescent="0.2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15"/>
      <c r="AA548"/>
    </row>
    <row r="549" spans="1:27" s="12" customFormat="1" ht="12.75" customHeight="1" x14ac:dyDescent="0.2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15"/>
      <c r="AA549"/>
    </row>
    <row r="550" spans="1:27" s="12" customFormat="1" ht="12.75" customHeight="1" x14ac:dyDescent="0.2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15"/>
      <c r="AA550"/>
    </row>
    <row r="551" spans="1:27" s="12" customFormat="1" ht="12.75" customHeight="1" x14ac:dyDescent="0.2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15"/>
      <c r="AA551"/>
    </row>
    <row r="552" spans="1:27" s="12" customFormat="1" ht="12.75" customHeight="1" x14ac:dyDescent="0.2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15"/>
      <c r="AA552"/>
    </row>
    <row r="553" spans="1:27" s="12" customFormat="1" ht="12.75" customHeight="1" x14ac:dyDescent="0.2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15"/>
      <c r="AA553"/>
    </row>
    <row r="554" spans="1:27" s="12" customFormat="1" ht="12.75" customHeight="1" x14ac:dyDescent="0.2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15"/>
      <c r="AA554"/>
    </row>
    <row r="555" spans="1:27" s="12" customFormat="1" ht="12.75" customHeight="1" x14ac:dyDescent="0.2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15"/>
      <c r="AA555"/>
    </row>
    <row r="556" spans="1:27" s="12" customFormat="1" ht="12.75" customHeight="1" x14ac:dyDescent="0.2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15"/>
      <c r="AA556"/>
    </row>
    <row r="557" spans="1:27" s="12" customFormat="1" ht="12.75" customHeight="1" x14ac:dyDescent="0.2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15"/>
      <c r="AA557"/>
    </row>
    <row r="558" spans="1:27" s="12" customFormat="1" ht="12.75" customHeight="1" x14ac:dyDescent="0.2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15"/>
      <c r="AA558"/>
    </row>
    <row r="559" spans="1:27" s="12" customFormat="1" ht="12.75" customHeight="1" x14ac:dyDescent="0.2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15"/>
      <c r="AA559"/>
    </row>
    <row r="560" spans="1:27" s="12" customFormat="1" ht="12.75" customHeight="1" x14ac:dyDescent="0.2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15"/>
      <c r="AA560"/>
    </row>
    <row r="561" spans="1:27" s="12" customFormat="1" ht="12.75" customHeight="1" x14ac:dyDescent="0.2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15"/>
      <c r="AA561"/>
    </row>
    <row r="562" spans="1:27" s="12" customFormat="1" ht="12.75" customHeight="1" x14ac:dyDescent="0.2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15"/>
      <c r="AA562"/>
    </row>
    <row r="563" spans="1:27" s="12" customFormat="1" ht="12.75" customHeight="1" x14ac:dyDescent="0.2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15"/>
      <c r="AA563"/>
    </row>
    <row r="564" spans="1:27" s="12" customFormat="1" ht="12.75" customHeight="1" x14ac:dyDescent="0.2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15"/>
      <c r="AA564"/>
    </row>
    <row r="565" spans="1:27" s="12" customFormat="1" ht="12.75" customHeight="1" x14ac:dyDescent="0.2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15"/>
      <c r="AA565"/>
    </row>
    <row r="566" spans="1:27" s="12" customFormat="1" ht="12.75" customHeight="1" x14ac:dyDescent="0.2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15"/>
      <c r="AA566"/>
    </row>
    <row r="567" spans="1:27" s="12" customFormat="1" ht="12.75" customHeight="1" x14ac:dyDescent="0.2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15"/>
      <c r="AA567"/>
    </row>
    <row r="568" spans="1:27" s="12" customFormat="1" ht="12.75" customHeight="1" x14ac:dyDescent="0.2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15"/>
      <c r="AA568"/>
    </row>
    <row r="569" spans="1:27" s="12" customFormat="1" ht="12.75" customHeight="1" x14ac:dyDescent="0.2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15"/>
      <c r="AA569"/>
    </row>
    <row r="570" spans="1:27" s="12" customFormat="1" ht="12.75" customHeight="1" x14ac:dyDescent="0.2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15"/>
      <c r="AA570"/>
    </row>
    <row r="571" spans="1:27" s="12" customFormat="1" ht="12.75" customHeight="1" x14ac:dyDescent="0.2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15"/>
      <c r="AA571"/>
    </row>
    <row r="572" spans="1:27" s="12" customFormat="1" ht="12.75" customHeight="1" x14ac:dyDescent="0.2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15"/>
      <c r="AA572"/>
    </row>
    <row r="573" spans="1:27" s="12" customFormat="1" ht="12.75" customHeight="1" x14ac:dyDescent="0.2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15"/>
      <c r="AA573"/>
    </row>
    <row r="574" spans="1:27" s="12" customFormat="1" ht="12.75" customHeight="1" x14ac:dyDescent="0.2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15"/>
      <c r="AA574"/>
    </row>
    <row r="575" spans="1:27" s="12" customFormat="1" ht="12.75" customHeight="1" x14ac:dyDescent="0.2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15"/>
      <c r="AA575"/>
    </row>
    <row r="576" spans="1:27" s="12" customFormat="1" ht="12.75" customHeight="1" x14ac:dyDescent="0.2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15"/>
      <c r="AA576"/>
    </row>
    <row r="577" spans="1:27" s="12" customFormat="1" ht="12.75" customHeight="1" x14ac:dyDescent="0.2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15"/>
      <c r="AA577"/>
    </row>
    <row r="578" spans="1:27" s="12" customFormat="1" ht="12.75" customHeight="1" x14ac:dyDescent="0.2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15"/>
      <c r="AA578"/>
    </row>
    <row r="579" spans="1:27" s="12" customFormat="1" ht="12.75" customHeight="1" x14ac:dyDescent="0.2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15"/>
      <c r="AA579"/>
    </row>
    <row r="580" spans="1:27" s="12" customFormat="1" ht="12.75" customHeight="1" x14ac:dyDescent="0.2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15"/>
      <c r="AA580"/>
    </row>
    <row r="581" spans="1:27" s="12" customFormat="1" ht="12.75" customHeight="1" x14ac:dyDescent="0.2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15"/>
      <c r="AA581"/>
    </row>
    <row r="582" spans="1:27" s="12" customFormat="1" ht="12.75" customHeight="1" x14ac:dyDescent="0.2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15"/>
      <c r="AA582"/>
    </row>
    <row r="583" spans="1:27" s="12" customFormat="1" ht="12.75" customHeight="1" x14ac:dyDescent="0.2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15"/>
      <c r="AA583"/>
    </row>
    <row r="584" spans="1:27" s="12" customFormat="1" ht="12.75" customHeight="1" x14ac:dyDescent="0.2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15"/>
      <c r="AA584"/>
    </row>
    <row r="585" spans="1:27" s="12" customFormat="1" ht="12.75" customHeight="1" x14ac:dyDescent="0.2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15"/>
      <c r="AA585"/>
    </row>
    <row r="586" spans="1:27" s="12" customFormat="1" ht="12.75" customHeight="1" x14ac:dyDescent="0.2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15"/>
      <c r="AA586"/>
    </row>
    <row r="587" spans="1:27" s="12" customFormat="1" ht="12.75" customHeight="1" x14ac:dyDescent="0.2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15"/>
      <c r="AA587"/>
    </row>
    <row r="588" spans="1:27" s="12" customFormat="1" ht="12.75" customHeight="1" x14ac:dyDescent="0.2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15"/>
      <c r="AA588"/>
    </row>
    <row r="589" spans="1:27" s="12" customFormat="1" ht="12.75" customHeight="1" x14ac:dyDescent="0.2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15"/>
      <c r="AA589"/>
    </row>
    <row r="590" spans="1:27" s="12" customFormat="1" ht="12.75" customHeight="1" x14ac:dyDescent="0.2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15"/>
      <c r="AA590"/>
    </row>
    <row r="591" spans="1:27" s="12" customFormat="1" ht="12.75" customHeight="1" x14ac:dyDescent="0.2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15"/>
      <c r="AA591"/>
    </row>
    <row r="592" spans="1:27" s="12" customFormat="1" ht="12.75" customHeight="1" x14ac:dyDescent="0.2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15"/>
      <c r="AA592"/>
    </row>
    <row r="593" spans="1:27" s="12" customFormat="1" ht="12.75" customHeight="1" x14ac:dyDescent="0.2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15"/>
      <c r="AA593"/>
    </row>
    <row r="594" spans="1:27" s="12" customFormat="1" ht="12.75" customHeight="1" x14ac:dyDescent="0.2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15"/>
      <c r="AA594"/>
    </row>
    <row r="595" spans="1:27" s="12" customFormat="1" ht="12.75" customHeight="1" x14ac:dyDescent="0.2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15"/>
      <c r="AA595"/>
    </row>
    <row r="596" spans="1:27" s="12" customFormat="1" ht="12.75" customHeight="1" x14ac:dyDescent="0.2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15"/>
      <c r="AA596"/>
    </row>
    <row r="597" spans="1:27" s="12" customFormat="1" ht="12.75" customHeight="1" x14ac:dyDescent="0.2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15"/>
      <c r="AA597"/>
    </row>
    <row r="598" spans="1:27" s="12" customFormat="1" ht="12.75" customHeight="1" x14ac:dyDescent="0.2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15"/>
      <c r="AA598"/>
    </row>
    <row r="599" spans="1:27" s="12" customFormat="1" ht="12.75" customHeight="1" x14ac:dyDescent="0.2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15"/>
      <c r="AA599"/>
    </row>
    <row r="600" spans="1:27" s="12" customFormat="1" ht="12.75" customHeight="1" x14ac:dyDescent="0.2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15"/>
      <c r="AA600"/>
    </row>
    <row r="601" spans="1:27" s="12" customFormat="1" ht="12.75" customHeight="1" x14ac:dyDescent="0.2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15"/>
      <c r="AA601"/>
    </row>
    <row r="602" spans="1:27" s="12" customFormat="1" ht="12.75" customHeight="1" x14ac:dyDescent="0.2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15"/>
      <c r="AA602"/>
    </row>
    <row r="603" spans="1:27" s="12" customFormat="1" ht="12.75" customHeight="1" x14ac:dyDescent="0.2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15"/>
      <c r="AA603"/>
    </row>
    <row r="604" spans="1:27" s="12" customFormat="1" ht="12.75" customHeight="1" x14ac:dyDescent="0.2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15"/>
      <c r="AA604"/>
    </row>
    <row r="605" spans="1:27" s="12" customFormat="1" ht="12.75" customHeight="1" x14ac:dyDescent="0.2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15"/>
      <c r="AA605"/>
    </row>
    <row r="606" spans="1:27" s="12" customFormat="1" ht="12.75" customHeight="1" x14ac:dyDescent="0.2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15"/>
      <c r="AA606"/>
    </row>
    <row r="607" spans="1:27" s="12" customFormat="1" ht="12.75" customHeight="1" x14ac:dyDescent="0.2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15"/>
      <c r="AA607"/>
    </row>
    <row r="608" spans="1:27" s="12" customFormat="1" ht="12.75" customHeight="1" x14ac:dyDescent="0.2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15"/>
      <c r="AA608"/>
    </row>
    <row r="609" spans="1:27" s="12" customFormat="1" ht="12.75" customHeight="1" x14ac:dyDescent="0.2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15"/>
      <c r="AA609"/>
    </row>
    <row r="610" spans="1:27" s="12" customFormat="1" ht="12.75" customHeight="1" x14ac:dyDescent="0.2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15"/>
      <c r="AA610"/>
    </row>
    <row r="611" spans="1:27" s="12" customFormat="1" ht="12.75" customHeight="1" x14ac:dyDescent="0.2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15"/>
      <c r="AA611"/>
    </row>
    <row r="612" spans="1:27" s="12" customFormat="1" ht="12.75" customHeight="1" x14ac:dyDescent="0.2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15"/>
      <c r="AA612"/>
    </row>
    <row r="613" spans="1:27" s="12" customFormat="1" ht="12.75" customHeight="1" x14ac:dyDescent="0.2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15"/>
      <c r="AA613"/>
    </row>
    <row r="614" spans="1:27" s="12" customFormat="1" ht="12.75" customHeight="1" x14ac:dyDescent="0.2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15"/>
      <c r="AA614"/>
    </row>
    <row r="615" spans="1:27" s="12" customFormat="1" ht="12.75" customHeight="1" x14ac:dyDescent="0.2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15"/>
      <c r="AA615"/>
    </row>
    <row r="616" spans="1:27" s="12" customFormat="1" ht="12.75" customHeight="1" x14ac:dyDescent="0.2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15"/>
      <c r="AA616"/>
    </row>
    <row r="617" spans="1:27" s="12" customFormat="1" ht="12.75" customHeight="1" x14ac:dyDescent="0.2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15"/>
      <c r="AA617"/>
    </row>
    <row r="618" spans="1:27" s="12" customFormat="1" ht="12.75" customHeight="1" x14ac:dyDescent="0.2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15"/>
      <c r="AA618"/>
    </row>
    <row r="619" spans="1:27" s="12" customFormat="1" ht="12.75" customHeight="1" x14ac:dyDescent="0.2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15"/>
      <c r="AA619"/>
    </row>
    <row r="620" spans="1:27" s="12" customFormat="1" ht="12.75" customHeight="1" x14ac:dyDescent="0.2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15"/>
      <c r="AA620"/>
    </row>
    <row r="621" spans="1:27" s="12" customFormat="1" ht="12.75" customHeight="1" x14ac:dyDescent="0.2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15"/>
      <c r="AA621"/>
    </row>
    <row r="622" spans="1:27" s="12" customFormat="1" ht="12.75" customHeight="1" x14ac:dyDescent="0.2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15"/>
      <c r="AA622"/>
    </row>
    <row r="623" spans="1:27" s="12" customFormat="1" ht="12.75" customHeight="1" x14ac:dyDescent="0.2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15"/>
      <c r="AA623"/>
    </row>
    <row r="624" spans="1:27" s="12" customFormat="1" ht="12.75" customHeight="1" x14ac:dyDescent="0.2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15"/>
      <c r="AA624"/>
    </row>
    <row r="625" spans="1:27" s="12" customFormat="1" ht="12.75" customHeight="1" x14ac:dyDescent="0.2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15"/>
      <c r="AA625"/>
    </row>
    <row r="626" spans="1:27" s="12" customFormat="1" ht="12.75" customHeight="1" x14ac:dyDescent="0.2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15"/>
      <c r="AA626"/>
    </row>
    <row r="627" spans="1:27" s="12" customFormat="1" ht="12.75" customHeight="1" x14ac:dyDescent="0.2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15"/>
      <c r="AA627"/>
    </row>
    <row r="628" spans="1:27" s="12" customFormat="1" ht="12.75" customHeight="1" x14ac:dyDescent="0.2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15"/>
      <c r="AA628"/>
    </row>
    <row r="629" spans="1:27" s="12" customFormat="1" ht="12.75" customHeight="1" x14ac:dyDescent="0.2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15"/>
      <c r="AA629"/>
    </row>
    <row r="630" spans="1:27" s="12" customFormat="1" ht="12.75" customHeight="1" x14ac:dyDescent="0.2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15"/>
      <c r="AA630"/>
    </row>
    <row r="631" spans="1:27" s="12" customFormat="1" ht="12.75" customHeight="1" x14ac:dyDescent="0.2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15"/>
      <c r="AA631"/>
    </row>
    <row r="632" spans="1:27" s="12" customFormat="1" ht="12.75" customHeight="1" x14ac:dyDescent="0.2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15"/>
      <c r="AA632"/>
    </row>
    <row r="633" spans="1:27" s="12" customFormat="1" ht="12.75" customHeight="1" x14ac:dyDescent="0.2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15"/>
      <c r="AA633"/>
    </row>
    <row r="634" spans="1:27" s="12" customFormat="1" ht="12.75" customHeight="1" x14ac:dyDescent="0.2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15"/>
      <c r="AA634"/>
    </row>
    <row r="635" spans="1:27" s="12" customFormat="1" ht="12.75" customHeight="1" x14ac:dyDescent="0.2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15"/>
      <c r="AA635"/>
    </row>
    <row r="636" spans="1:27" s="12" customFormat="1" ht="12.75" customHeight="1" x14ac:dyDescent="0.2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15"/>
      <c r="AA636"/>
    </row>
    <row r="637" spans="1:27" s="12" customFormat="1" ht="12.75" customHeight="1" x14ac:dyDescent="0.2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15"/>
      <c r="AA637"/>
    </row>
    <row r="638" spans="1:27" s="12" customFormat="1" ht="12.75" customHeight="1" x14ac:dyDescent="0.2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15"/>
      <c r="AA638"/>
    </row>
    <row r="639" spans="1:27" s="12" customFormat="1" ht="12.75" customHeight="1" x14ac:dyDescent="0.2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15"/>
      <c r="AA639"/>
    </row>
    <row r="640" spans="1:27" s="12" customFormat="1" ht="12.75" customHeight="1" x14ac:dyDescent="0.2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15"/>
      <c r="AA640"/>
    </row>
    <row r="641" spans="1:27" s="12" customFormat="1" ht="12.75" customHeight="1" x14ac:dyDescent="0.2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15"/>
      <c r="AA641"/>
    </row>
    <row r="642" spans="1:27" s="12" customFormat="1" ht="12.75" customHeight="1" x14ac:dyDescent="0.2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15"/>
      <c r="AA642"/>
    </row>
    <row r="643" spans="1:27" s="12" customFormat="1" ht="12.75" customHeight="1" x14ac:dyDescent="0.2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15"/>
      <c r="AA643"/>
    </row>
    <row r="644" spans="1:27" s="12" customFormat="1" ht="12.75" customHeight="1" x14ac:dyDescent="0.2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15"/>
      <c r="AA644"/>
    </row>
    <row r="645" spans="1:27" s="12" customFormat="1" ht="12.75" customHeight="1" x14ac:dyDescent="0.2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15"/>
      <c r="AA645"/>
    </row>
    <row r="646" spans="1:27" s="12" customFormat="1" ht="12.75" customHeight="1" x14ac:dyDescent="0.2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15"/>
      <c r="AA646"/>
    </row>
    <row r="647" spans="1:27" s="12" customFormat="1" ht="12.75" customHeight="1" x14ac:dyDescent="0.2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15"/>
      <c r="AA647"/>
    </row>
    <row r="648" spans="1:27" s="12" customFormat="1" ht="12.75" customHeight="1" x14ac:dyDescent="0.2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15"/>
      <c r="AA648"/>
    </row>
    <row r="649" spans="1:27" s="12" customFormat="1" ht="12.75" customHeight="1" x14ac:dyDescent="0.2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15"/>
      <c r="AA649"/>
    </row>
    <row r="650" spans="1:27" s="12" customFormat="1" ht="12.75" customHeight="1" x14ac:dyDescent="0.2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15"/>
      <c r="AA650"/>
    </row>
    <row r="651" spans="1:27" s="12" customFormat="1" ht="12.75" customHeight="1" x14ac:dyDescent="0.2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15"/>
      <c r="AA651"/>
    </row>
    <row r="652" spans="1:27" s="12" customFormat="1" ht="12.75" customHeight="1" x14ac:dyDescent="0.2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15"/>
      <c r="AA652"/>
    </row>
    <row r="653" spans="1:27" s="12" customFormat="1" ht="12.75" customHeight="1" x14ac:dyDescent="0.2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15"/>
      <c r="AA653"/>
    </row>
    <row r="654" spans="1:27" s="12" customFormat="1" ht="12.75" customHeight="1" x14ac:dyDescent="0.2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15"/>
      <c r="AA654"/>
    </row>
    <row r="655" spans="1:27" s="12" customFormat="1" ht="12.75" customHeight="1" x14ac:dyDescent="0.2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15"/>
      <c r="AA655"/>
    </row>
    <row r="656" spans="1:27" s="12" customFormat="1" ht="12.75" customHeight="1" x14ac:dyDescent="0.2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15"/>
      <c r="AA656"/>
    </row>
    <row r="657" spans="1:27" s="12" customFormat="1" ht="12.75" customHeight="1" x14ac:dyDescent="0.2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15"/>
      <c r="AA657"/>
    </row>
    <row r="658" spans="1:27" s="12" customFormat="1" ht="12.75" customHeight="1" x14ac:dyDescent="0.2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15"/>
      <c r="AA658"/>
    </row>
    <row r="659" spans="1:27" s="12" customFormat="1" ht="12.75" customHeight="1" x14ac:dyDescent="0.2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15"/>
      <c r="AA659"/>
    </row>
    <row r="660" spans="1:27" s="12" customFormat="1" ht="12.75" customHeight="1" x14ac:dyDescent="0.2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15"/>
      <c r="AA660"/>
    </row>
    <row r="661" spans="1:27" s="12" customFormat="1" ht="12.75" customHeight="1" x14ac:dyDescent="0.2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15"/>
      <c r="AA661"/>
    </row>
    <row r="662" spans="1:27" s="12" customFormat="1" ht="12.75" customHeight="1" x14ac:dyDescent="0.2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15"/>
      <c r="AA662"/>
    </row>
    <row r="663" spans="1:27" s="12" customFormat="1" ht="12.75" customHeight="1" x14ac:dyDescent="0.2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15"/>
      <c r="AA663"/>
    </row>
    <row r="664" spans="1:27" s="12" customFormat="1" ht="12.75" customHeight="1" x14ac:dyDescent="0.2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15"/>
      <c r="AA664"/>
    </row>
    <row r="665" spans="1:27" s="12" customFormat="1" ht="12.75" customHeight="1" x14ac:dyDescent="0.2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15"/>
      <c r="AA665"/>
    </row>
    <row r="666" spans="1:27" s="12" customFormat="1" ht="12.75" customHeight="1" x14ac:dyDescent="0.2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15"/>
      <c r="AA666"/>
    </row>
    <row r="667" spans="1:27" s="12" customFormat="1" ht="12.75" customHeight="1" x14ac:dyDescent="0.2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15"/>
      <c r="AA667"/>
    </row>
    <row r="668" spans="1:27" s="12" customFormat="1" ht="12.75" customHeight="1" x14ac:dyDescent="0.2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15"/>
      <c r="AA668"/>
    </row>
    <row r="669" spans="1:27" s="12" customFormat="1" ht="12.75" customHeight="1" x14ac:dyDescent="0.2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15"/>
      <c r="AA669"/>
    </row>
    <row r="670" spans="1:27" s="12" customFormat="1" ht="12.75" customHeight="1" x14ac:dyDescent="0.2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15"/>
      <c r="AA670"/>
    </row>
    <row r="671" spans="1:27" s="12" customFormat="1" ht="12.75" customHeight="1" x14ac:dyDescent="0.2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15"/>
      <c r="AA671"/>
    </row>
    <row r="672" spans="1:27" s="12" customFormat="1" ht="12.75" customHeight="1" x14ac:dyDescent="0.2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15"/>
      <c r="AA672"/>
    </row>
    <row r="673" spans="1:27" s="12" customFormat="1" ht="12.75" customHeight="1" x14ac:dyDescent="0.2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15"/>
      <c r="AA673"/>
    </row>
    <row r="674" spans="1:27" s="12" customFormat="1" ht="12.75" customHeight="1" x14ac:dyDescent="0.2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15"/>
      <c r="AA674"/>
    </row>
    <row r="675" spans="1:27" s="12" customFormat="1" ht="12.75" customHeight="1" x14ac:dyDescent="0.2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15"/>
      <c r="AA675"/>
    </row>
    <row r="676" spans="1:27" s="12" customFormat="1" ht="12.75" customHeight="1" x14ac:dyDescent="0.2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15"/>
      <c r="AA676"/>
    </row>
    <row r="677" spans="1:27" s="12" customFormat="1" ht="12.75" customHeight="1" x14ac:dyDescent="0.2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15"/>
      <c r="AA677"/>
    </row>
    <row r="678" spans="1:27" s="12" customFormat="1" ht="12.75" customHeight="1" x14ac:dyDescent="0.2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15"/>
      <c r="AA678"/>
    </row>
    <row r="679" spans="1:27" s="12" customFormat="1" ht="12.75" customHeight="1" x14ac:dyDescent="0.2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15"/>
      <c r="AA679"/>
    </row>
    <row r="680" spans="1:27" s="12" customFormat="1" ht="12.75" customHeight="1" x14ac:dyDescent="0.2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15"/>
      <c r="AA680"/>
    </row>
    <row r="681" spans="1:27" s="12" customFormat="1" ht="12.75" customHeight="1" x14ac:dyDescent="0.2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15"/>
      <c r="AA681"/>
    </row>
    <row r="682" spans="1:27" s="12" customFormat="1" ht="12.75" customHeight="1" x14ac:dyDescent="0.2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15"/>
      <c r="AA682"/>
    </row>
    <row r="683" spans="1:27" s="12" customFormat="1" ht="12.75" customHeight="1" x14ac:dyDescent="0.2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15"/>
      <c r="AA683"/>
    </row>
    <row r="684" spans="1:27" s="12" customFormat="1" ht="12.75" customHeight="1" x14ac:dyDescent="0.2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15"/>
      <c r="AA684"/>
    </row>
    <row r="685" spans="1:27" s="12" customFormat="1" ht="12.75" customHeight="1" x14ac:dyDescent="0.2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15"/>
      <c r="AA685"/>
    </row>
    <row r="686" spans="1:27" s="12" customFormat="1" ht="12.75" customHeight="1" x14ac:dyDescent="0.2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15"/>
      <c r="AA686"/>
    </row>
    <row r="687" spans="1:27" s="12" customFormat="1" ht="12.75" customHeight="1" x14ac:dyDescent="0.2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15"/>
      <c r="AA687"/>
    </row>
    <row r="688" spans="1:27" s="12" customFormat="1" ht="12.75" customHeight="1" x14ac:dyDescent="0.2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15"/>
      <c r="AA688"/>
    </row>
    <row r="689" spans="1:27" s="12" customFormat="1" ht="12.75" customHeight="1" x14ac:dyDescent="0.2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15"/>
      <c r="AA689"/>
    </row>
    <row r="690" spans="1:27" s="12" customFormat="1" ht="12.75" customHeight="1" x14ac:dyDescent="0.2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15"/>
      <c r="AA690"/>
    </row>
    <row r="691" spans="1:27" s="12" customFormat="1" ht="12.75" customHeight="1" x14ac:dyDescent="0.2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15"/>
      <c r="AA691"/>
    </row>
    <row r="692" spans="1:27" s="12" customFormat="1" ht="12.75" customHeight="1" x14ac:dyDescent="0.2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15"/>
      <c r="AA692"/>
    </row>
    <row r="693" spans="1:27" s="12" customFormat="1" ht="12.75" customHeight="1" x14ac:dyDescent="0.2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15"/>
      <c r="AA693"/>
    </row>
    <row r="694" spans="1:27" s="12" customFormat="1" ht="12.75" customHeight="1" x14ac:dyDescent="0.2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15"/>
      <c r="AA694"/>
    </row>
    <row r="695" spans="1:27" s="12" customFormat="1" ht="12.75" customHeight="1" x14ac:dyDescent="0.2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15"/>
      <c r="AA695"/>
    </row>
    <row r="696" spans="1:27" s="12" customFormat="1" ht="12.75" customHeight="1" x14ac:dyDescent="0.2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15"/>
      <c r="AA696"/>
    </row>
    <row r="697" spans="1:27" s="12" customFormat="1" ht="12.75" customHeight="1" x14ac:dyDescent="0.2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15"/>
      <c r="AA697"/>
    </row>
    <row r="698" spans="1:27" s="12" customFormat="1" ht="12.75" customHeight="1" x14ac:dyDescent="0.2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15"/>
      <c r="AA698"/>
    </row>
    <row r="699" spans="1:27" s="12" customFormat="1" ht="12.75" customHeight="1" x14ac:dyDescent="0.2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15"/>
      <c r="AA699"/>
    </row>
    <row r="700" spans="1:27" s="12" customFormat="1" ht="12.75" customHeight="1" x14ac:dyDescent="0.2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15"/>
      <c r="AA700"/>
    </row>
    <row r="701" spans="1:27" s="12" customFormat="1" ht="12.75" customHeight="1" x14ac:dyDescent="0.2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15"/>
      <c r="AA701"/>
    </row>
    <row r="702" spans="1:27" s="12" customFormat="1" ht="12.75" customHeight="1" x14ac:dyDescent="0.2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15"/>
      <c r="AA702"/>
    </row>
    <row r="703" spans="1:27" s="12" customFormat="1" ht="12.75" customHeight="1" x14ac:dyDescent="0.2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15"/>
      <c r="AA703"/>
    </row>
    <row r="704" spans="1:27" s="12" customFormat="1" ht="12.75" customHeight="1" x14ac:dyDescent="0.2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15"/>
      <c r="AA704"/>
    </row>
    <row r="705" spans="1:27" s="12" customFormat="1" ht="12.75" customHeight="1" x14ac:dyDescent="0.2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15"/>
      <c r="AA705"/>
    </row>
    <row r="706" spans="1:27" s="12" customFormat="1" ht="12.75" customHeight="1" x14ac:dyDescent="0.2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15"/>
      <c r="AA706"/>
    </row>
    <row r="707" spans="1:27" s="12" customFormat="1" ht="12.75" customHeight="1" x14ac:dyDescent="0.2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15"/>
      <c r="AA707"/>
    </row>
    <row r="708" spans="1:27" s="12" customFormat="1" ht="12.75" customHeight="1" x14ac:dyDescent="0.2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15"/>
      <c r="AA708"/>
    </row>
    <row r="709" spans="1:27" s="12" customFormat="1" ht="12.75" customHeight="1" x14ac:dyDescent="0.2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15"/>
      <c r="AA709"/>
    </row>
    <row r="710" spans="1:27" s="12" customFormat="1" ht="12.75" customHeight="1" x14ac:dyDescent="0.2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15"/>
      <c r="AA710"/>
    </row>
    <row r="711" spans="1:27" s="12" customFormat="1" ht="12.75" customHeight="1" x14ac:dyDescent="0.2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15"/>
      <c r="AA711"/>
    </row>
    <row r="712" spans="1:27" s="12" customFormat="1" ht="12.75" customHeight="1" x14ac:dyDescent="0.2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15"/>
      <c r="AA712"/>
    </row>
    <row r="713" spans="1:27" s="12" customFormat="1" ht="12.75" customHeight="1" x14ac:dyDescent="0.2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15"/>
      <c r="AA713"/>
    </row>
    <row r="714" spans="1:27" s="12" customFormat="1" ht="12.75" customHeight="1" x14ac:dyDescent="0.2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15"/>
      <c r="AA714"/>
    </row>
    <row r="715" spans="1:27" s="12" customFormat="1" ht="12.75" customHeight="1" x14ac:dyDescent="0.2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15"/>
      <c r="AA715"/>
    </row>
    <row r="716" spans="1:27" s="12" customFormat="1" ht="12.75" customHeight="1" x14ac:dyDescent="0.2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15"/>
      <c r="AA716"/>
    </row>
    <row r="717" spans="1:27" s="12" customFormat="1" ht="12.75" customHeight="1" x14ac:dyDescent="0.2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15"/>
      <c r="AA717"/>
    </row>
    <row r="718" spans="1:27" s="12" customFormat="1" ht="12.75" customHeight="1" x14ac:dyDescent="0.2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15"/>
      <c r="AA718"/>
    </row>
    <row r="719" spans="1:27" s="12" customFormat="1" ht="12.75" customHeight="1" x14ac:dyDescent="0.2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15"/>
      <c r="AA719"/>
    </row>
    <row r="720" spans="1:27" s="12" customFormat="1" ht="12.75" customHeight="1" x14ac:dyDescent="0.2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15"/>
      <c r="AA720"/>
    </row>
    <row r="721" spans="1:27" s="12" customFormat="1" ht="12.75" customHeight="1" x14ac:dyDescent="0.2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15"/>
      <c r="AA721"/>
    </row>
    <row r="722" spans="1:27" s="12" customFormat="1" ht="12.75" customHeight="1" x14ac:dyDescent="0.2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15"/>
      <c r="AA722"/>
    </row>
    <row r="723" spans="1:27" s="12" customFormat="1" ht="12.75" customHeight="1" x14ac:dyDescent="0.2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15"/>
      <c r="AA723"/>
    </row>
    <row r="724" spans="1:27" s="12" customFormat="1" ht="12.75" customHeight="1" x14ac:dyDescent="0.2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15"/>
      <c r="AA724"/>
    </row>
    <row r="725" spans="1:27" s="12" customFormat="1" ht="12.75" customHeight="1" x14ac:dyDescent="0.2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15"/>
      <c r="AA725"/>
    </row>
    <row r="726" spans="1:27" s="12" customFormat="1" ht="12.75" customHeight="1" x14ac:dyDescent="0.2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15"/>
      <c r="AA726"/>
    </row>
    <row r="727" spans="1:27" s="12" customFormat="1" ht="12.75" customHeight="1" x14ac:dyDescent="0.2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15"/>
      <c r="AA727"/>
    </row>
    <row r="728" spans="1:27" s="12" customFormat="1" ht="12.75" customHeight="1" x14ac:dyDescent="0.2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15"/>
      <c r="AA728"/>
    </row>
    <row r="729" spans="1:27" s="12" customFormat="1" ht="12.75" customHeight="1" x14ac:dyDescent="0.2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15"/>
      <c r="AA729"/>
    </row>
    <row r="730" spans="1:27" s="12" customFormat="1" ht="12.75" customHeight="1" x14ac:dyDescent="0.2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15"/>
      <c r="AA730"/>
    </row>
    <row r="731" spans="1:27" s="12" customFormat="1" ht="12.75" customHeight="1" x14ac:dyDescent="0.2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15"/>
      <c r="AA731"/>
    </row>
    <row r="732" spans="1:27" s="12" customFormat="1" ht="12.75" customHeight="1" x14ac:dyDescent="0.2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15"/>
      <c r="AA732"/>
    </row>
    <row r="733" spans="1:27" s="12" customFormat="1" ht="12.75" customHeight="1" x14ac:dyDescent="0.2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15"/>
      <c r="AA733"/>
    </row>
    <row r="734" spans="1:27" s="12" customFormat="1" ht="12.75" customHeight="1" x14ac:dyDescent="0.2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15"/>
      <c r="AA734"/>
    </row>
    <row r="735" spans="1:27" s="12" customFormat="1" ht="12.75" customHeight="1" x14ac:dyDescent="0.2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15"/>
      <c r="AA735"/>
    </row>
    <row r="736" spans="1:27" s="12" customFormat="1" ht="12.75" customHeight="1" x14ac:dyDescent="0.2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15"/>
      <c r="AA736"/>
    </row>
    <row r="737" spans="1:27" s="12" customFormat="1" ht="12.75" customHeight="1" x14ac:dyDescent="0.2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15"/>
      <c r="AA737"/>
    </row>
    <row r="738" spans="1:27" s="12" customFormat="1" ht="12.75" customHeight="1" x14ac:dyDescent="0.2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15"/>
      <c r="AA738"/>
    </row>
    <row r="739" spans="1:27" s="12" customFormat="1" ht="12.75" customHeight="1" x14ac:dyDescent="0.2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15"/>
      <c r="AA739"/>
    </row>
    <row r="740" spans="1:27" s="12" customFormat="1" ht="12.75" customHeight="1" x14ac:dyDescent="0.2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15"/>
      <c r="AA740"/>
    </row>
    <row r="741" spans="1:27" s="12" customFormat="1" ht="12.75" customHeight="1" x14ac:dyDescent="0.2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15"/>
      <c r="AA741"/>
    </row>
    <row r="742" spans="1:27" s="12" customFormat="1" ht="12.75" customHeight="1" x14ac:dyDescent="0.2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15"/>
      <c r="AA742"/>
    </row>
    <row r="743" spans="1:27" s="12" customFormat="1" ht="12.75" customHeight="1" x14ac:dyDescent="0.2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15"/>
      <c r="AA743"/>
    </row>
    <row r="744" spans="1:27" s="12" customFormat="1" ht="12.75" customHeight="1" x14ac:dyDescent="0.2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15"/>
      <c r="AA744"/>
    </row>
    <row r="745" spans="1:27" s="12" customFormat="1" ht="12.75" customHeight="1" x14ac:dyDescent="0.2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15"/>
      <c r="AA745"/>
    </row>
    <row r="746" spans="1:27" s="12" customFormat="1" ht="12.75" customHeight="1" x14ac:dyDescent="0.2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15"/>
      <c r="AA746"/>
    </row>
    <row r="747" spans="1:27" s="12" customFormat="1" ht="12.75" customHeight="1" x14ac:dyDescent="0.2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15"/>
      <c r="AA747"/>
    </row>
    <row r="748" spans="1:27" s="12" customFormat="1" ht="12.75" customHeight="1" x14ac:dyDescent="0.2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15"/>
      <c r="AA748"/>
    </row>
    <row r="749" spans="1:27" s="12" customFormat="1" ht="12.75" customHeight="1" x14ac:dyDescent="0.2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15"/>
      <c r="AA749"/>
    </row>
    <row r="750" spans="1:27" s="12" customFormat="1" ht="12.75" customHeight="1" x14ac:dyDescent="0.2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15"/>
      <c r="AA750"/>
    </row>
    <row r="751" spans="1:27" s="12" customFormat="1" ht="12.75" customHeight="1" x14ac:dyDescent="0.2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15"/>
      <c r="AA751"/>
    </row>
    <row r="752" spans="1:27" s="12" customFormat="1" ht="12.75" customHeight="1" x14ac:dyDescent="0.2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15"/>
      <c r="AA752"/>
    </row>
    <row r="753" spans="1:27" s="12" customFormat="1" ht="12.75" customHeight="1" x14ac:dyDescent="0.2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15"/>
      <c r="AA753"/>
    </row>
    <row r="754" spans="1:27" s="12" customFormat="1" ht="12.75" customHeight="1" x14ac:dyDescent="0.2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15"/>
      <c r="AA754"/>
    </row>
    <row r="755" spans="1:27" s="12" customFormat="1" ht="12.75" customHeight="1" x14ac:dyDescent="0.2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15"/>
      <c r="AA755"/>
    </row>
    <row r="756" spans="1:27" s="12" customFormat="1" ht="12.75" customHeight="1" x14ac:dyDescent="0.2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15"/>
      <c r="AA756"/>
    </row>
    <row r="757" spans="1:27" s="12" customFormat="1" ht="12.75" customHeight="1" x14ac:dyDescent="0.2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15"/>
      <c r="AA757"/>
    </row>
    <row r="758" spans="1:27" s="12" customFormat="1" ht="12.75" customHeight="1" x14ac:dyDescent="0.2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15"/>
      <c r="AA758"/>
    </row>
    <row r="759" spans="1:27" s="12" customFormat="1" ht="12.75" customHeight="1" x14ac:dyDescent="0.2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15"/>
      <c r="AA759"/>
    </row>
    <row r="760" spans="1:27" s="12" customFormat="1" ht="12.75" customHeight="1" x14ac:dyDescent="0.2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15"/>
      <c r="AA760"/>
    </row>
    <row r="761" spans="1:27" s="12" customFormat="1" ht="12.75" customHeight="1" x14ac:dyDescent="0.2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15"/>
      <c r="AA761"/>
    </row>
    <row r="762" spans="1:27" s="12" customFormat="1" ht="12.75" customHeight="1" x14ac:dyDescent="0.2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15"/>
      <c r="AA762"/>
    </row>
    <row r="763" spans="1:27" s="12" customFormat="1" ht="12.75" customHeight="1" x14ac:dyDescent="0.2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15"/>
      <c r="AA763"/>
    </row>
    <row r="764" spans="1:27" s="12" customFormat="1" ht="12.75" customHeight="1" x14ac:dyDescent="0.2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15"/>
      <c r="AA764"/>
    </row>
    <row r="765" spans="1:27" s="12" customFormat="1" ht="12.75" customHeight="1" x14ac:dyDescent="0.2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15"/>
      <c r="AA765"/>
    </row>
    <row r="766" spans="1:27" s="12" customFormat="1" ht="12.75" customHeight="1" x14ac:dyDescent="0.2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15"/>
      <c r="AA766"/>
    </row>
    <row r="767" spans="1:27" s="12" customFormat="1" ht="12.75" customHeight="1" x14ac:dyDescent="0.2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15"/>
      <c r="AA767"/>
    </row>
    <row r="768" spans="1:27" s="12" customFormat="1" ht="12.75" customHeight="1" x14ac:dyDescent="0.2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15"/>
      <c r="AA768"/>
    </row>
    <row r="769" spans="1:27" s="12" customFormat="1" ht="12.75" customHeight="1" x14ac:dyDescent="0.2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15"/>
      <c r="AA769"/>
    </row>
    <row r="770" spans="1:27" s="12" customFormat="1" ht="12.75" customHeight="1" x14ac:dyDescent="0.2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15"/>
      <c r="AA770"/>
    </row>
    <row r="771" spans="1:27" s="12" customFormat="1" ht="12.75" customHeight="1" x14ac:dyDescent="0.2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15"/>
      <c r="AA771"/>
    </row>
    <row r="772" spans="1:27" s="12" customFormat="1" ht="12.75" customHeight="1" x14ac:dyDescent="0.2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15"/>
      <c r="AA772"/>
    </row>
    <row r="773" spans="1:27" s="12" customFormat="1" ht="12.75" customHeight="1" x14ac:dyDescent="0.2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15"/>
      <c r="AA773"/>
    </row>
    <row r="774" spans="1:27" s="12" customFormat="1" ht="12.75" customHeight="1" x14ac:dyDescent="0.2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15"/>
      <c r="AA774"/>
    </row>
    <row r="775" spans="1:27" s="12" customFormat="1" ht="12.75" customHeight="1" x14ac:dyDescent="0.2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15"/>
      <c r="AA775"/>
    </row>
    <row r="776" spans="1:27" s="12" customFormat="1" ht="12.75" customHeight="1" x14ac:dyDescent="0.2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15"/>
      <c r="AA776"/>
    </row>
    <row r="777" spans="1:27" s="12" customFormat="1" ht="12.75" customHeight="1" x14ac:dyDescent="0.2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15"/>
      <c r="AA777"/>
    </row>
    <row r="778" spans="1:27" s="12" customFormat="1" ht="12.75" customHeight="1" x14ac:dyDescent="0.2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15"/>
      <c r="AA778"/>
    </row>
    <row r="779" spans="1:27" s="12" customFormat="1" ht="12.75" customHeight="1" x14ac:dyDescent="0.2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15"/>
      <c r="AA779"/>
    </row>
    <row r="780" spans="1:27" s="12" customFormat="1" ht="12.75" customHeight="1" x14ac:dyDescent="0.2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15"/>
      <c r="AA780"/>
    </row>
    <row r="781" spans="1:27" s="12" customFormat="1" ht="12.75" customHeight="1" x14ac:dyDescent="0.2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15"/>
      <c r="AA781"/>
    </row>
    <row r="782" spans="1:27" s="12" customFormat="1" ht="12.75" customHeight="1" x14ac:dyDescent="0.2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15"/>
      <c r="AA782"/>
    </row>
    <row r="783" spans="1:27" s="12" customFormat="1" ht="12.75" customHeight="1" x14ac:dyDescent="0.2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15"/>
      <c r="AA783"/>
    </row>
    <row r="784" spans="1:27" s="12" customFormat="1" ht="12.75" customHeight="1" x14ac:dyDescent="0.2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15"/>
      <c r="AA784"/>
    </row>
    <row r="785" spans="1:27" s="12" customFormat="1" ht="12.75" customHeight="1" x14ac:dyDescent="0.2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15"/>
      <c r="AA785"/>
    </row>
    <row r="786" spans="1:27" s="12" customFormat="1" ht="12.75" customHeight="1" x14ac:dyDescent="0.2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15"/>
      <c r="AA786"/>
    </row>
    <row r="787" spans="1:27" s="12" customFormat="1" ht="12.75" customHeight="1" x14ac:dyDescent="0.2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15"/>
      <c r="AA787"/>
    </row>
    <row r="788" spans="1:27" s="12" customFormat="1" ht="12.75" customHeight="1" x14ac:dyDescent="0.2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15"/>
      <c r="AA788"/>
    </row>
    <row r="789" spans="1:27" s="12" customFormat="1" ht="12.75" customHeight="1" x14ac:dyDescent="0.2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15"/>
      <c r="AA789"/>
    </row>
    <row r="790" spans="1:27" s="12" customFormat="1" ht="12.75" customHeight="1" x14ac:dyDescent="0.2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15"/>
      <c r="AA790"/>
    </row>
    <row r="791" spans="1:27" s="12" customFormat="1" ht="12.75" customHeight="1" x14ac:dyDescent="0.2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15"/>
      <c r="AA791"/>
    </row>
    <row r="792" spans="1:27" s="12" customFormat="1" ht="12.75" customHeight="1" x14ac:dyDescent="0.2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15"/>
      <c r="AA792"/>
    </row>
    <row r="793" spans="1:27" s="12" customFormat="1" ht="12.75" customHeight="1" x14ac:dyDescent="0.2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15"/>
      <c r="AA793"/>
    </row>
    <row r="794" spans="1:27" s="12" customFormat="1" ht="12.75" customHeight="1" x14ac:dyDescent="0.2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15"/>
      <c r="AA794"/>
    </row>
    <row r="795" spans="1:27" s="12" customFormat="1" ht="12.75" customHeight="1" x14ac:dyDescent="0.2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15"/>
      <c r="AA795"/>
    </row>
    <row r="796" spans="1:27" s="12" customFormat="1" ht="12.75" customHeight="1" x14ac:dyDescent="0.2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15"/>
      <c r="AA796"/>
    </row>
    <row r="797" spans="1:27" s="12" customFormat="1" ht="12.75" customHeight="1" x14ac:dyDescent="0.2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15"/>
      <c r="AA797"/>
    </row>
    <row r="798" spans="1:27" s="12" customFormat="1" ht="12.75" customHeight="1" x14ac:dyDescent="0.2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15"/>
      <c r="AA798"/>
    </row>
    <row r="799" spans="1:27" s="12" customFormat="1" ht="12.75" customHeight="1" x14ac:dyDescent="0.2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15"/>
      <c r="AA799"/>
    </row>
    <row r="800" spans="1:27" s="12" customFormat="1" ht="12.75" customHeight="1" x14ac:dyDescent="0.2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15"/>
      <c r="AA800"/>
    </row>
    <row r="801" spans="1:27" s="12" customFormat="1" ht="12.75" customHeight="1" x14ac:dyDescent="0.2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15"/>
      <c r="AA801"/>
    </row>
    <row r="802" spans="1:27" s="12" customFormat="1" ht="12.75" customHeight="1" x14ac:dyDescent="0.2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15"/>
      <c r="AA802"/>
    </row>
    <row r="803" spans="1:27" s="12" customFormat="1" ht="12.75" customHeight="1" x14ac:dyDescent="0.2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15"/>
      <c r="AA803"/>
    </row>
    <row r="804" spans="1:27" s="12" customFormat="1" ht="12.75" customHeight="1" x14ac:dyDescent="0.2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15"/>
      <c r="AA804"/>
    </row>
    <row r="805" spans="1:27" s="12" customFormat="1" ht="12.75" customHeight="1" x14ac:dyDescent="0.2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15"/>
      <c r="AA805"/>
    </row>
    <row r="806" spans="1:27" s="12" customFormat="1" ht="12.75" customHeight="1" x14ac:dyDescent="0.2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15"/>
      <c r="AA806"/>
    </row>
    <row r="807" spans="1:27" s="12" customFormat="1" ht="12.75" customHeight="1" x14ac:dyDescent="0.2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15"/>
      <c r="AA807"/>
    </row>
    <row r="808" spans="1:27" s="12" customFormat="1" ht="12.75" customHeight="1" x14ac:dyDescent="0.2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15"/>
      <c r="AA808"/>
    </row>
    <row r="809" spans="1:27" s="12" customFormat="1" ht="12.75" customHeight="1" x14ac:dyDescent="0.2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15"/>
      <c r="AA809"/>
    </row>
    <row r="810" spans="1:27" s="12" customFormat="1" ht="12.75" customHeight="1" x14ac:dyDescent="0.2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15"/>
      <c r="AA810"/>
    </row>
    <row r="811" spans="1:27" s="12" customFormat="1" ht="12.75" customHeight="1" x14ac:dyDescent="0.2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15"/>
      <c r="AA811"/>
    </row>
    <row r="812" spans="1:27" s="12" customFormat="1" ht="12.75" customHeight="1" x14ac:dyDescent="0.2">
      <c r="A812" s="10"/>
      <c r="B812" s="14"/>
      <c r="C812" s="42"/>
      <c r="D812" s="42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1"/>
      <c r="W812" s="10"/>
      <c r="X812" s="14"/>
      <c r="Y812" s="14"/>
      <c r="Z812" s="15"/>
      <c r="AA812"/>
    </row>
    <row r="813" spans="1:27" s="12" customFormat="1" ht="12.75" customHeight="1" x14ac:dyDescent="0.2">
      <c r="A813" s="10"/>
      <c r="B813" s="14"/>
      <c r="C813" s="42"/>
      <c r="D813" s="42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1"/>
      <c r="W813" s="10"/>
      <c r="X813" s="14"/>
      <c r="Y813" s="14"/>
      <c r="Z813" s="15"/>
      <c r="AA813"/>
    </row>
    <row r="814" spans="1:27" s="12" customFormat="1" ht="12.75" customHeight="1" x14ac:dyDescent="0.2">
      <c r="A814" s="10"/>
      <c r="B814" s="14"/>
      <c r="C814" s="42"/>
      <c r="D814" s="42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1"/>
      <c r="W814" s="10"/>
      <c r="X814" s="14"/>
      <c r="Y814" s="14"/>
      <c r="Z814" s="15"/>
      <c r="AA814"/>
    </row>
    <row r="815" spans="1:27" s="12" customFormat="1" ht="12.75" customHeight="1" x14ac:dyDescent="0.2">
      <c r="A815" s="10"/>
      <c r="B815" s="14"/>
      <c r="C815" s="42"/>
      <c r="D815" s="42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1"/>
      <c r="W815" s="10"/>
      <c r="X815" s="14"/>
      <c r="Y815" s="14"/>
      <c r="Z815" s="15"/>
      <c r="AA815"/>
    </row>
    <row r="816" spans="1:27" s="12" customFormat="1" ht="12.75" customHeight="1" x14ac:dyDescent="0.2">
      <c r="A816" s="10"/>
      <c r="B816" s="14"/>
      <c r="C816" s="42"/>
      <c r="D816" s="42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1"/>
      <c r="W816" s="10"/>
      <c r="X816" s="14"/>
      <c r="Y816" s="14"/>
      <c r="Z816" s="15"/>
      <c r="AA816"/>
    </row>
    <row r="817" spans="1:27" s="12" customFormat="1" ht="12.75" customHeight="1" x14ac:dyDescent="0.2">
      <c r="A817" s="10"/>
      <c r="B817" s="14"/>
      <c r="C817" s="42"/>
      <c r="D817" s="42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1"/>
      <c r="W817" s="10"/>
      <c r="X817" s="14"/>
      <c r="Y817" s="14"/>
      <c r="Z817" s="15"/>
      <c r="AA817"/>
    </row>
    <row r="818" spans="1:27" s="12" customFormat="1" ht="12.75" customHeight="1" x14ac:dyDescent="0.2">
      <c r="A818" s="10"/>
      <c r="B818" s="14"/>
      <c r="C818" s="42"/>
      <c r="D818" s="42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1"/>
      <c r="W818" s="10"/>
      <c r="X818" s="14"/>
      <c r="Y818" s="14"/>
      <c r="Z818" s="15"/>
      <c r="AA818"/>
    </row>
    <row r="819" spans="1:27" s="12" customFormat="1" ht="12.75" customHeight="1" x14ac:dyDescent="0.2">
      <c r="A819" s="10"/>
      <c r="B819" s="14"/>
      <c r="C819" s="42"/>
      <c r="D819" s="42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1"/>
      <c r="W819" s="10"/>
      <c r="X819" s="14"/>
      <c r="Y819" s="14"/>
      <c r="Z819" s="15"/>
      <c r="AA819"/>
    </row>
    <row r="820" spans="1:27" s="12" customFormat="1" ht="12.75" customHeight="1" x14ac:dyDescent="0.2">
      <c r="A820" s="10"/>
      <c r="B820" s="14"/>
      <c r="C820" s="42"/>
      <c r="D820" s="42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1"/>
      <c r="W820" s="10"/>
      <c r="X820" s="14"/>
      <c r="Y820" s="14"/>
      <c r="Z820" s="15"/>
      <c r="AA820"/>
    </row>
    <row r="821" spans="1:27" s="12" customFormat="1" ht="12.75" customHeight="1" x14ac:dyDescent="0.2">
      <c r="A821" s="10"/>
      <c r="B821" s="14"/>
      <c r="C821" s="42"/>
      <c r="D821" s="42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1"/>
      <c r="W821" s="10"/>
      <c r="X821" s="14"/>
      <c r="Y821" s="14"/>
      <c r="Z821" s="15"/>
      <c r="AA821"/>
    </row>
    <row r="822" spans="1:27" s="12" customFormat="1" ht="12.75" customHeight="1" x14ac:dyDescent="0.2">
      <c r="A822" s="10"/>
      <c r="B822" s="14"/>
      <c r="C822" s="42"/>
      <c r="D822" s="42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1"/>
      <c r="W822" s="10"/>
      <c r="X822" s="14"/>
      <c r="Y822" s="14"/>
      <c r="Z822" s="15"/>
      <c r="AA822"/>
    </row>
    <row r="823" spans="1:27" s="12" customFormat="1" ht="12.75" customHeight="1" x14ac:dyDescent="0.2">
      <c r="A823" s="10"/>
      <c r="B823" s="14"/>
      <c r="C823" s="42"/>
      <c r="D823" s="42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1"/>
      <c r="W823" s="10"/>
      <c r="X823" s="14"/>
      <c r="Y823" s="14"/>
      <c r="Z823" s="15"/>
      <c r="AA823"/>
    </row>
    <row r="824" spans="1:27" s="12" customFormat="1" ht="12.75" customHeight="1" x14ac:dyDescent="0.2">
      <c r="A824" s="10"/>
      <c r="B824" s="14"/>
      <c r="C824" s="42"/>
      <c r="D824" s="42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1"/>
      <c r="W824" s="10"/>
      <c r="X824" s="14"/>
      <c r="Y824" s="14"/>
      <c r="Z824" s="15"/>
      <c r="AA824"/>
    </row>
    <row r="825" spans="1:27" s="12" customFormat="1" ht="12.75" customHeight="1" x14ac:dyDescent="0.2">
      <c r="A825" s="10"/>
      <c r="B825" s="14"/>
      <c r="C825" s="42"/>
      <c r="D825" s="42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1"/>
      <c r="W825" s="10"/>
      <c r="X825" s="14"/>
      <c r="Y825" s="14"/>
      <c r="Z825" s="15"/>
      <c r="AA825"/>
    </row>
    <row r="826" spans="1:27" s="12" customFormat="1" ht="12.75" customHeight="1" x14ac:dyDescent="0.2">
      <c r="A826" s="10"/>
      <c r="B826" s="14"/>
      <c r="C826" s="42"/>
      <c r="D826" s="42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1"/>
      <c r="W826" s="10"/>
      <c r="X826" s="14"/>
      <c r="Y826" s="14"/>
      <c r="Z826" s="15"/>
      <c r="AA826"/>
    </row>
    <row r="827" spans="1:27" s="12" customFormat="1" ht="12.75" customHeight="1" x14ac:dyDescent="0.2">
      <c r="A827" s="10"/>
      <c r="B827" s="14"/>
      <c r="C827" s="42"/>
      <c r="D827" s="42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1"/>
      <c r="W827" s="10"/>
      <c r="X827" s="14"/>
      <c r="Y827" s="14"/>
      <c r="Z827" s="15"/>
      <c r="AA827"/>
    </row>
    <row r="828" spans="1:27" s="12" customFormat="1" ht="12.75" customHeight="1" x14ac:dyDescent="0.2">
      <c r="A828" s="10"/>
      <c r="B828" s="14"/>
      <c r="C828" s="42"/>
      <c r="D828" s="42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1"/>
      <c r="W828" s="10"/>
      <c r="X828" s="14"/>
      <c r="Y828" s="14"/>
      <c r="Z828" s="15"/>
      <c r="AA828"/>
    </row>
    <row r="829" spans="1:27" s="12" customFormat="1" ht="12.75" customHeight="1" x14ac:dyDescent="0.2">
      <c r="A829" s="10"/>
      <c r="B829" s="14"/>
      <c r="C829" s="42"/>
      <c r="D829" s="42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1"/>
      <c r="W829" s="10"/>
      <c r="X829" s="14"/>
      <c r="Y829" s="14"/>
      <c r="Z829" s="15"/>
      <c r="AA829"/>
    </row>
    <row r="830" spans="1:27" s="12" customFormat="1" ht="12.75" customHeight="1" x14ac:dyDescent="0.2">
      <c r="A830" s="10"/>
      <c r="B830" s="14"/>
      <c r="C830" s="42"/>
      <c r="D830" s="42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1"/>
      <c r="W830" s="10"/>
      <c r="X830" s="14"/>
      <c r="Y830" s="14"/>
      <c r="Z830" s="15"/>
      <c r="AA830"/>
    </row>
    <row r="831" spans="1:27" s="12" customFormat="1" ht="12.75" customHeight="1" x14ac:dyDescent="0.2">
      <c r="A831" s="10"/>
      <c r="B831" s="14"/>
      <c r="C831" s="42"/>
      <c r="D831" s="42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1"/>
      <c r="W831" s="10"/>
      <c r="X831" s="14"/>
      <c r="Y831" s="14"/>
      <c r="Z831" s="15"/>
      <c r="AA831"/>
    </row>
    <row r="832" spans="1:27" s="12" customFormat="1" ht="12.75" customHeight="1" x14ac:dyDescent="0.2">
      <c r="A832" s="10"/>
      <c r="B832" s="14"/>
      <c r="C832" s="42"/>
      <c r="D832" s="42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1"/>
      <c r="W832" s="10"/>
      <c r="X832" s="14"/>
      <c r="Y832" s="14"/>
      <c r="Z832" s="15"/>
      <c r="AA832"/>
    </row>
    <row r="833" spans="1:27" s="12" customFormat="1" ht="12.75" customHeight="1" x14ac:dyDescent="0.2">
      <c r="A833" s="10"/>
      <c r="B833" s="14"/>
      <c r="C833" s="42"/>
      <c r="D833" s="42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1"/>
      <c r="W833" s="10"/>
      <c r="X833" s="14"/>
      <c r="Y833" s="14"/>
      <c r="Z833" s="15"/>
      <c r="AA833"/>
    </row>
    <row r="834" spans="1:27" s="12" customFormat="1" ht="12.75" customHeight="1" x14ac:dyDescent="0.2">
      <c r="A834" s="10"/>
      <c r="B834" s="14"/>
      <c r="C834" s="42"/>
      <c r="D834" s="42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1"/>
      <c r="W834" s="10"/>
      <c r="X834" s="14"/>
      <c r="Y834" s="14"/>
      <c r="Z834" s="15"/>
      <c r="AA834"/>
    </row>
    <row r="835" spans="1:27" s="12" customFormat="1" ht="12.75" customHeight="1" x14ac:dyDescent="0.2">
      <c r="A835" s="10"/>
      <c r="B835" s="14"/>
      <c r="C835" s="42"/>
      <c r="D835" s="42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1"/>
      <c r="W835" s="10"/>
      <c r="X835" s="14"/>
      <c r="Y835" s="14"/>
      <c r="Z835" s="15"/>
      <c r="AA835"/>
    </row>
    <row r="836" spans="1:27" s="12" customFormat="1" ht="12.75" customHeight="1" x14ac:dyDescent="0.2">
      <c r="A836" s="10"/>
      <c r="B836" s="14"/>
      <c r="C836" s="42"/>
      <c r="D836" s="42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1"/>
      <c r="W836" s="10"/>
      <c r="X836" s="14"/>
      <c r="Y836" s="14"/>
      <c r="Z836" s="15"/>
      <c r="AA836"/>
    </row>
    <row r="837" spans="1:27" s="12" customFormat="1" ht="12.75" customHeight="1" x14ac:dyDescent="0.2">
      <c r="A837" s="10"/>
      <c r="B837" s="14"/>
      <c r="C837" s="42"/>
      <c r="D837" s="42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1"/>
      <c r="W837" s="10"/>
      <c r="X837" s="14"/>
      <c r="Y837" s="14"/>
      <c r="Z837" s="15"/>
      <c r="AA837"/>
    </row>
    <row r="838" spans="1:27" s="12" customFormat="1" ht="12.75" customHeight="1" x14ac:dyDescent="0.2">
      <c r="A838" s="10"/>
      <c r="B838" s="14"/>
      <c r="C838" s="42"/>
      <c r="D838" s="42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1"/>
      <c r="W838" s="10"/>
      <c r="X838" s="14"/>
      <c r="Y838" s="14"/>
      <c r="Z838" s="15"/>
      <c r="AA838"/>
    </row>
    <row r="839" spans="1:27" s="12" customFormat="1" ht="12.75" customHeight="1" x14ac:dyDescent="0.2">
      <c r="A839" s="10"/>
      <c r="B839" s="14"/>
      <c r="C839" s="42"/>
      <c r="D839" s="42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1"/>
      <c r="W839" s="10"/>
      <c r="X839" s="14"/>
      <c r="Y839" s="14"/>
      <c r="Z839" s="15"/>
      <c r="AA839"/>
    </row>
    <row r="840" spans="1:27" s="12" customFormat="1" ht="12.75" customHeight="1" x14ac:dyDescent="0.2">
      <c r="A840" s="10"/>
      <c r="B840" s="14"/>
      <c r="C840" s="42"/>
      <c r="D840" s="42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1"/>
      <c r="W840" s="10"/>
      <c r="X840" s="14"/>
      <c r="Y840" s="14"/>
      <c r="Z840" s="15"/>
      <c r="AA840"/>
    </row>
    <row r="841" spans="1:27" s="12" customFormat="1" ht="12.75" customHeight="1" x14ac:dyDescent="0.2">
      <c r="A841" s="10"/>
      <c r="B841" s="14"/>
      <c r="C841" s="42"/>
      <c r="D841" s="42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1"/>
      <c r="W841" s="10"/>
      <c r="X841" s="14"/>
      <c r="Y841" s="14"/>
      <c r="Z841" s="15"/>
      <c r="AA841"/>
    </row>
    <row r="842" spans="1:27" s="12" customFormat="1" ht="12.75" customHeight="1" x14ac:dyDescent="0.2">
      <c r="A842" s="10"/>
      <c r="B842" s="14"/>
      <c r="C842" s="42"/>
      <c r="D842" s="42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1"/>
      <c r="W842" s="10"/>
      <c r="X842" s="14"/>
      <c r="Y842" s="14"/>
      <c r="Z842" s="15"/>
      <c r="AA842"/>
    </row>
    <row r="843" spans="1:27" s="12" customFormat="1" ht="12.75" customHeight="1" x14ac:dyDescent="0.2">
      <c r="A843" s="10"/>
      <c r="B843" s="14"/>
      <c r="C843" s="42"/>
      <c r="D843" s="42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1"/>
      <c r="W843" s="10"/>
      <c r="X843" s="14"/>
      <c r="Y843" s="14"/>
      <c r="Z843" s="15"/>
      <c r="AA843"/>
    </row>
    <row r="844" spans="1:27" s="12" customFormat="1" ht="12.75" customHeight="1" x14ac:dyDescent="0.2">
      <c r="A844" s="10"/>
      <c r="B844" s="14"/>
      <c r="C844" s="42"/>
      <c r="D844" s="42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1"/>
      <c r="W844" s="10"/>
      <c r="X844" s="14"/>
      <c r="Y844" s="14"/>
      <c r="Z844" s="15"/>
      <c r="AA844"/>
    </row>
    <row r="845" spans="1:27" s="12" customFormat="1" ht="12.75" customHeight="1" x14ac:dyDescent="0.2">
      <c r="A845" s="10"/>
      <c r="B845" s="14"/>
      <c r="C845" s="42"/>
      <c r="D845" s="42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1"/>
      <c r="W845" s="10"/>
      <c r="X845" s="14"/>
      <c r="Y845" s="14"/>
      <c r="Z845" s="15"/>
      <c r="AA845"/>
    </row>
    <row r="846" spans="1:27" s="12" customFormat="1" ht="12.75" customHeight="1" x14ac:dyDescent="0.2">
      <c r="A846" s="10"/>
      <c r="B846" s="14"/>
      <c r="C846" s="42"/>
      <c r="D846" s="42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1"/>
      <c r="W846" s="10"/>
      <c r="X846" s="14"/>
      <c r="Y846" s="14"/>
      <c r="Z846" s="15"/>
      <c r="AA846"/>
    </row>
    <row r="847" spans="1:27" s="12" customFormat="1" ht="12.75" customHeight="1" x14ac:dyDescent="0.2">
      <c r="A847" s="10"/>
      <c r="B847" s="14"/>
      <c r="C847" s="42"/>
      <c r="D847" s="42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1"/>
      <c r="W847" s="10"/>
      <c r="X847" s="14"/>
      <c r="Y847" s="14"/>
      <c r="Z847" s="15"/>
      <c r="AA847"/>
    </row>
    <row r="848" spans="1:27" s="12" customFormat="1" ht="12.75" customHeight="1" x14ac:dyDescent="0.2">
      <c r="A848" s="10"/>
      <c r="B848" s="14"/>
      <c r="C848" s="42"/>
      <c r="D848" s="42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1"/>
      <c r="W848" s="10"/>
      <c r="X848" s="14"/>
      <c r="Y848" s="14"/>
      <c r="Z848" s="15"/>
      <c r="AA848"/>
    </row>
    <row r="849" spans="1:27" s="12" customFormat="1" ht="12.75" customHeight="1" x14ac:dyDescent="0.2">
      <c r="A849" s="10"/>
      <c r="B849" s="14"/>
      <c r="C849" s="42"/>
      <c r="D849" s="42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1"/>
      <c r="W849" s="10"/>
      <c r="X849" s="14"/>
      <c r="Y849" s="14"/>
      <c r="Z849" s="15"/>
      <c r="AA849"/>
    </row>
    <row r="850" spans="1:27" s="12" customFormat="1" ht="12.75" customHeight="1" x14ac:dyDescent="0.2">
      <c r="A850" s="10"/>
      <c r="B850" s="14"/>
      <c r="C850" s="42"/>
      <c r="D850" s="42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1"/>
      <c r="W850" s="10"/>
      <c r="X850" s="14"/>
      <c r="Y850" s="14"/>
      <c r="Z850" s="15"/>
      <c r="AA850"/>
    </row>
    <row r="851" spans="1:27" s="12" customFormat="1" ht="12.75" customHeight="1" x14ac:dyDescent="0.2">
      <c r="A851" s="10"/>
      <c r="B851" s="14"/>
      <c r="C851" s="42"/>
      <c r="D851" s="42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1"/>
      <c r="W851" s="10"/>
      <c r="X851" s="14"/>
      <c r="Y851" s="14"/>
      <c r="Z851" s="15"/>
      <c r="AA851"/>
    </row>
    <row r="852" spans="1:27" s="12" customFormat="1" ht="12.75" customHeight="1" x14ac:dyDescent="0.2">
      <c r="A852" s="10"/>
      <c r="B852" s="14"/>
      <c r="C852" s="42"/>
      <c r="D852" s="42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1"/>
      <c r="W852" s="10"/>
      <c r="X852" s="14"/>
      <c r="Y852" s="14"/>
      <c r="Z852" s="15"/>
      <c r="AA852"/>
    </row>
    <row r="853" spans="1:27" s="12" customFormat="1" ht="12.75" customHeight="1" x14ac:dyDescent="0.2">
      <c r="A853" s="10"/>
      <c r="B853" s="14"/>
      <c r="C853" s="42"/>
      <c r="D853" s="42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1"/>
      <c r="W853" s="10"/>
      <c r="X853" s="14"/>
      <c r="Y853" s="14"/>
      <c r="Z853" s="15"/>
      <c r="AA853"/>
    </row>
    <row r="854" spans="1:27" s="12" customFormat="1" ht="12.75" customHeight="1" x14ac:dyDescent="0.2">
      <c r="A854" s="10"/>
      <c r="B854" s="14"/>
      <c r="C854" s="42"/>
      <c r="D854" s="42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1"/>
      <c r="W854" s="10"/>
      <c r="X854" s="14"/>
      <c r="Y854" s="14"/>
      <c r="Z854" s="15"/>
      <c r="AA854"/>
    </row>
    <row r="855" spans="1:27" s="12" customFormat="1" ht="12.75" customHeight="1" x14ac:dyDescent="0.2">
      <c r="A855" s="10"/>
      <c r="B855" s="14"/>
      <c r="C855" s="42"/>
      <c r="D855" s="42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1"/>
      <c r="W855" s="10"/>
      <c r="X855" s="14"/>
      <c r="Y855" s="14"/>
      <c r="Z855" s="15"/>
      <c r="AA855"/>
    </row>
    <row r="856" spans="1:27" s="12" customFormat="1" ht="12.75" customHeight="1" x14ac:dyDescent="0.2">
      <c r="A856" s="10"/>
      <c r="B856" s="14"/>
      <c r="C856" s="42"/>
      <c r="D856" s="42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1"/>
      <c r="W856" s="10"/>
      <c r="X856" s="14"/>
      <c r="Y856" s="14"/>
      <c r="Z856" s="15"/>
      <c r="AA856"/>
    </row>
    <row r="857" spans="1:27" s="12" customFormat="1" ht="12.75" customHeight="1" x14ac:dyDescent="0.2">
      <c r="A857" s="10"/>
      <c r="B857" s="14"/>
      <c r="C857" s="42"/>
      <c r="D857" s="42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1"/>
      <c r="W857" s="10"/>
      <c r="X857" s="14"/>
      <c r="Y857" s="14"/>
      <c r="Z857" s="15"/>
      <c r="AA857"/>
    </row>
  </sheetData>
  <mergeCells count="27">
    <mergeCell ref="A4:A7"/>
    <mergeCell ref="B4:B7"/>
    <mergeCell ref="E4:E7"/>
    <mergeCell ref="F4:F7"/>
    <mergeCell ref="C4:D5"/>
    <mergeCell ref="C6:C7"/>
    <mergeCell ref="D6:D7"/>
    <mergeCell ref="X4:Y5"/>
    <mergeCell ref="Z4:Z7"/>
    <mergeCell ref="K5:O5"/>
    <mergeCell ref="O6:O7"/>
    <mergeCell ref="P6:Q7"/>
    <mergeCell ref="R6:S7"/>
    <mergeCell ref="T6:U7"/>
    <mergeCell ref="V6:W7"/>
    <mergeCell ref="X6:X7"/>
    <mergeCell ref="Y6:Y7"/>
    <mergeCell ref="P4:W5"/>
    <mergeCell ref="K6:K7"/>
    <mergeCell ref="L6:L7"/>
    <mergeCell ref="M6:M7"/>
    <mergeCell ref="N6:N7"/>
    <mergeCell ref="J4:J7"/>
    <mergeCell ref="K4:O4"/>
    <mergeCell ref="G4:G7"/>
    <mergeCell ref="H4:H7"/>
    <mergeCell ref="I4:I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5407"/>
  <sheetViews>
    <sheetView zoomScaleNormal="100" workbookViewId="0">
      <selection activeCell="G13" sqref="G13"/>
    </sheetView>
  </sheetViews>
  <sheetFormatPr defaultColWidth="9.140625" defaultRowHeight="12.75" customHeight="1" x14ac:dyDescent="0.25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5" width="8" style="10" customWidth="1"/>
    <col min="16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9.8554687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</cols>
  <sheetData>
    <row r="1" spans="1:36" ht="12" customHeight="1" x14ac:dyDescent="0.25">
      <c r="A1" s="392" t="s">
        <v>252</v>
      </c>
      <c r="B1" s="392"/>
      <c r="C1" s="392"/>
      <c r="D1" s="392"/>
      <c r="E1" s="392"/>
      <c r="F1" s="39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</row>
    <row r="2" spans="1:36" ht="13.5" customHeight="1" x14ac:dyDescent="0.25">
      <c r="A2" s="392" t="s">
        <v>622</v>
      </c>
      <c r="B2" s="392"/>
      <c r="C2" s="392"/>
      <c r="D2" s="392"/>
      <c r="E2" s="392"/>
      <c r="F2" s="39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</row>
    <row r="3" spans="1:36" ht="15.75" customHeight="1" thickBot="1" x14ac:dyDescent="0.3">
      <c r="A3" s="392" t="s">
        <v>623</v>
      </c>
      <c r="B3" s="429">
        <f>'РВ_МВ_Овча могила'!B3</f>
        <v>46204</v>
      </c>
      <c r="C3" s="392"/>
      <c r="D3" s="392"/>
      <c r="E3" s="392"/>
      <c r="F3" s="392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</row>
    <row r="4" spans="1:36" ht="12.75" customHeight="1" thickBot="1" x14ac:dyDescent="0.3">
      <c r="A4" s="766" t="s">
        <v>229</v>
      </c>
      <c r="B4" s="766" t="s">
        <v>158</v>
      </c>
      <c r="C4" s="770" t="s">
        <v>45</v>
      </c>
      <c r="D4" s="771"/>
      <c r="E4" s="766" t="s">
        <v>147</v>
      </c>
      <c r="F4" s="768" t="s">
        <v>227</v>
      </c>
      <c r="G4" s="749" t="s">
        <v>233</v>
      </c>
      <c r="H4" s="749" t="s">
        <v>208</v>
      </c>
      <c r="I4" s="751" t="s">
        <v>250</v>
      </c>
      <c r="J4" s="749" t="s">
        <v>234</v>
      </c>
      <c r="K4" s="763" t="s">
        <v>285</v>
      </c>
      <c r="L4" s="764"/>
      <c r="M4" s="764"/>
      <c r="N4" s="764"/>
      <c r="O4" s="765"/>
      <c r="P4" s="753" t="s">
        <v>207</v>
      </c>
      <c r="Q4" s="754"/>
      <c r="R4" s="754"/>
      <c r="S4" s="754"/>
      <c r="T4" s="754"/>
      <c r="U4" s="754"/>
      <c r="V4" s="755"/>
      <c r="W4" s="756"/>
      <c r="X4" s="753" t="s">
        <v>45</v>
      </c>
      <c r="Y4" s="775"/>
      <c r="Z4" s="681" t="s">
        <v>111</v>
      </c>
      <c r="AF4" s="824" t="s">
        <v>661</v>
      </c>
      <c r="AG4" s="825" t="s">
        <v>548</v>
      </c>
      <c r="AH4" s="826" t="s">
        <v>550</v>
      </c>
      <c r="AI4" s="826"/>
      <c r="AJ4" s="826"/>
    </row>
    <row r="5" spans="1:36" ht="12.75" customHeight="1" thickBot="1" x14ac:dyDescent="0.3">
      <c r="A5" s="750"/>
      <c r="B5" s="750"/>
      <c r="C5" s="772"/>
      <c r="D5" s="773"/>
      <c r="E5" s="750"/>
      <c r="F5" s="769"/>
      <c r="G5" s="750"/>
      <c r="H5" s="750"/>
      <c r="I5" s="752"/>
      <c r="J5" s="750"/>
      <c r="K5" s="778" t="s">
        <v>41</v>
      </c>
      <c r="L5" s="779"/>
      <c r="M5" s="779"/>
      <c r="N5" s="779"/>
      <c r="O5" s="780"/>
      <c r="P5" s="757"/>
      <c r="Q5" s="758"/>
      <c r="R5" s="758"/>
      <c r="S5" s="758"/>
      <c r="T5" s="758"/>
      <c r="U5" s="758"/>
      <c r="V5" s="758"/>
      <c r="W5" s="759"/>
      <c r="X5" s="776"/>
      <c r="Y5" s="777"/>
      <c r="Z5" s="682"/>
      <c r="AF5" s="824"/>
      <c r="AG5" s="825"/>
      <c r="AH5" s="826"/>
      <c r="AI5" s="826"/>
      <c r="AJ5" s="826"/>
    </row>
    <row r="6" spans="1:36" ht="12.75" customHeight="1" x14ac:dyDescent="0.25">
      <c r="A6" s="750"/>
      <c r="B6" s="750"/>
      <c r="C6" s="748" t="s">
        <v>13</v>
      </c>
      <c r="D6" s="748" t="s">
        <v>14</v>
      </c>
      <c r="E6" s="750"/>
      <c r="F6" s="769"/>
      <c r="G6" s="750"/>
      <c r="H6" s="750"/>
      <c r="I6" s="752"/>
      <c r="J6" s="750"/>
      <c r="K6" s="760" t="s">
        <v>235</v>
      </c>
      <c r="L6" s="761" t="s">
        <v>275</v>
      </c>
      <c r="M6" s="761" t="s">
        <v>276</v>
      </c>
      <c r="N6" s="762" t="s">
        <v>236</v>
      </c>
      <c r="O6" s="781" t="s">
        <v>279</v>
      </c>
      <c r="P6" s="742" t="s">
        <v>202</v>
      </c>
      <c r="Q6" s="743"/>
      <c r="R6" s="742" t="s">
        <v>102</v>
      </c>
      <c r="S6" s="743"/>
      <c r="T6" s="742" t="s">
        <v>244</v>
      </c>
      <c r="U6" s="743"/>
      <c r="V6" s="742" t="s">
        <v>165</v>
      </c>
      <c r="W6" s="746"/>
      <c r="X6" s="774" t="s">
        <v>13</v>
      </c>
      <c r="Y6" s="774" t="s">
        <v>14</v>
      </c>
      <c r="Z6" s="682"/>
      <c r="AF6" s="824"/>
      <c r="AG6" s="825"/>
      <c r="AH6" s="826"/>
      <c r="AI6" s="826"/>
      <c r="AJ6" s="826"/>
    </row>
    <row r="7" spans="1:36" ht="30" customHeight="1" x14ac:dyDescent="0.25">
      <c r="A7" s="767"/>
      <c r="B7" s="750"/>
      <c r="C7" s="748"/>
      <c r="D7" s="748"/>
      <c r="E7" s="767"/>
      <c r="F7" s="769"/>
      <c r="G7" s="750"/>
      <c r="H7" s="750"/>
      <c r="I7" s="752"/>
      <c r="J7" s="750"/>
      <c r="K7" s="760"/>
      <c r="L7" s="752"/>
      <c r="M7" s="752"/>
      <c r="N7" s="752"/>
      <c r="O7" s="744"/>
      <c r="P7" s="744"/>
      <c r="Q7" s="745"/>
      <c r="R7" s="744"/>
      <c r="S7" s="745"/>
      <c r="T7" s="744"/>
      <c r="U7" s="745"/>
      <c r="V7" s="744"/>
      <c r="W7" s="747"/>
      <c r="X7" s="752"/>
      <c r="Y7" s="752"/>
      <c r="Z7" s="682"/>
      <c r="AD7" s="59" t="s">
        <v>305</v>
      </c>
      <c r="AE7" s="59" t="s">
        <v>306</v>
      </c>
      <c r="AF7" s="824"/>
      <c r="AG7" s="825"/>
      <c r="AH7" s="136" t="s">
        <v>724</v>
      </c>
      <c r="AI7" s="127" t="s">
        <v>355</v>
      </c>
      <c r="AJ7" s="127" t="s">
        <v>547</v>
      </c>
    </row>
    <row r="8" spans="1:36" s="20" customFormat="1" ht="12.75" customHeight="1" thickBot="1" x14ac:dyDescent="0.3">
      <c r="A8" s="503" t="s">
        <v>718</v>
      </c>
      <c r="B8" s="504">
        <v>39283</v>
      </c>
      <c r="C8" s="504">
        <v>37092</v>
      </c>
      <c r="D8" s="338">
        <v>40451</v>
      </c>
      <c r="E8" s="505" t="s">
        <v>261</v>
      </c>
      <c r="F8" s="506" t="s">
        <v>719</v>
      </c>
      <c r="G8" s="506" t="s">
        <v>721</v>
      </c>
      <c r="H8" s="506" t="s">
        <v>295</v>
      </c>
      <c r="I8" s="506" t="s">
        <v>280</v>
      </c>
      <c r="J8" s="506" t="s">
        <v>18</v>
      </c>
      <c r="K8" s="506" t="s">
        <v>182</v>
      </c>
      <c r="L8" s="506" t="s">
        <v>182</v>
      </c>
      <c r="M8" s="503" t="s">
        <v>720</v>
      </c>
      <c r="N8" s="506" t="s">
        <v>182</v>
      </c>
      <c r="O8" s="506" t="s">
        <v>116</v>
      </c>
      <c r="P8" s="507">
        <v>1.1000000000000001</v>
      </c>
      <c r="Q8" s="506"/>
      <c r="R8" s="507"/>
      <c r="S8" s="506"/>
      <c r="T8" s="508">
        <v>4.3600000000000003</v>
      </c>
      <c r="U8" s="506" t="s">
        <v>722</v>
      </c>
      <c r="V8" s="507">
        <v>25050</v>
      </c>
      <c r="W8" s="506"/>
      <c r="X8" s="504">
        <v>37223</v>
      </c>
      <c r="Y8" s="504">
        <v>39414</v>
      </c>
      <c r="Z8" s="509" t="s">
        <v>723</v>
      </c>
      <c r="AA8" s="163">
        <f>AD8*365*86.4</f>
        <v>9145.44</v>
      </c>
      <c r="AB8" s="163">
        <v>10780</v>
      </c>
      <c r="AC8" s="164">
        <f>AB8/365/86.4</f>
        <v>0.34183155758498218</v>
      </c>
      <c r="AD8" s="165">
        <v>0.28999999999999998</v>
      </c>
      <c r="AE8" s="165">
        <v>0.28999999999999998</v>
      </c>
      <c r="AF8" s="166">
        <v>1.1000000000000001</v>
      </c>
      <c r="AG8" s="167">
        <v>34397</v>
      </c>
      <c r="AH8" s="166">
        <v>33630.199999999997</v>
      </c>
      <c r="AI8" s="166">
        <v>766.5</v>
      </c>
      <c r="AJ8" s="510">
        <f>SUM(AH8:AI8)</f>
        <v>34396.699999999997</v>
      </c>
    </row>
    <row r="9" spans="1:36" s="12" customFormat="1" ht="12.75" customHeight="1" x14ac:dyDescent="0.25">
      <c r="A9" s="10"/>
      <c r="B9" s="13"/>
      <c r="C9" s="42"/>
      <c r="D9" s="42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1"/>
      <c r="W9" s="10"/>
      <c r="X9" s="14"/>
      <c r="Y9" s="14"/>
      <c r="Z9" s="27"/>
      <c r="AA9" s="27"/>
      <c r="AB9" s="27"/>
      <c r="AC9" s="32"/>
      <c r="AD9" s="27"/>
      <c r="AE9" s="26"/>
      <c r="AF9" s="319"/>
      <c r="AG9" s="27"/>
      <c r="AH9" s="27"/>
      <c r="AI9" s="27"/>
      <c r="AJ9" s="27"/>
    </row>
    <row r="10" spans="1:36" s="12" customFormat="1" ht="12.75" customHeight="1" x14ac:dyDescent="0.25">
      <c r="A10" s="10"/>
      <c r="B10" s="13"/>
      <c r="C10" s="42"/>
      <c r="D10" s="42"/>
      <c r="E10" s="11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1"/>
      <c r="W10" s="10"/>
      <c r="X10" s="14"/>
      <c r="Y10" s="14"/>
      <c r="Z10" s="27"/>
      <c r="AA10" s="27"/>
      <c r="AB10" s="27"/>
      <c r="AC10" s="32"/>
      <c r="AD10" s="27"/>
      <c r="AE10" s="26"/>
      <c r="AF10" s="319"/>
      <c r="AG10" s="27"/>
      <c r="AH10" s="27"/>
      <c r="AI10" s="27"/>
      <c r="AJ10" s="27"/>
    </row>
    <row r="11" spans="1:36" s="12" customFormat="1" ht="12.75" customHeight="1" x14ac:dyDescent="0.25">
      <c r="A11" s="293" t="s">
        <v>726</v>
      </c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27"/>
      <c r="AA11" s="27"/>
      <c r="AB11" s="27"/>
      <c r="AC11" s="27"/>
      <c r="AD11" s="27"/>
      <c r="AE11" s="27" t="s">
        <v>325</v>
      </c>
      <c r="AF11" s="449">
        <f>SUM(AF8:AF8)</f>
        <v>1.1000000000000001</v>
      </c>
      <c r="AG11" s="27" t="s">
        <v>395</v>
      </c>
      <c r="AH11" s="32">
        <f>AF12*0.51</f>
        <v>2.5347</v>
      </c>
      <c r="AI11" s="27"/>
      <c r="AJ11" s="27"/>
    </row>
    <row r="12" spans="1:36" s="12" customFormat="1" ht="12.75" customHeight="1" x14ac:dyDescent="0.25">
      <c r="A12" s="10"/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27"/>
      <c r="AA12" s="27"/>
      <c r="AB12" s="27"/>
      <c r="AC12" s="27"/>
      <c r="AD12" s="27"/>
      <c r="AE12" s="27"/>
      <c r="AF12" s="120">
        <v>4.97</v>
      </c>
      <c r="AG12" s="27" t="s">
        <v>399</v>
      </c>
      <c r="AH12" s="27" t="s">
        <v>725</v>
      </c>
      <c r="AI12" s="27"/>
      <c r="AJ12" s="27"/>
    </row>
    <row r="13" spans="1:36" s="12" customFormat="1" ht="12.75" customHeight="1" x14ac:dyDescent="0.25">
      <c r="A13" s="10"/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27"/>
      <c r="AA13" s="27"/>
      <c r="AB13" s="27"/>
      <c r="AC13" s="27"/>
      <c r="AD13" s="27"/>
      <c r="AE13" s="27"/>
      <c r="AF13" s="290">
        <f>AF12-AF11</f>
        <v>3.8699999999999997</v>
      </c>
      <c r="AG13" s="27" t="s">
        <v>592</v>
      </c>
      <c r="AH13" s="27"/>
      <c r="AI13" s="27"/>
      <c r="AJ13" s="27"/>
    </row>
    <row r="14" spans="1:36" s="12" customFormat="1" ht="12.75" customHeight="1" x14ac:dyDescent="0.25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27"/>
      <c r="AA14" s="27"/>
      <c r="AB14" s="27"/>
      <c r="AC14" s="27"/>
      <c r="AD14" s="27"/>
      <c r="AE14" s="27"/>
      <c r="AF14" s="120">
        <v>31.5</v>
      </c>
      <c r="AG14" s="27" t="s">
        <v>401</v>
      </c>
      <c r="AH14" s="27"/>
      <c r="AI14" s="27"/>
      <c r="AJ14" s="27"/>
    </row>
    <row r="15" spans="1:36" s="12" customFormat="1" ht="12.75" customHeight="1" x14ac:dyDescent="0.25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6" s="12" customFormat="1" ht="12.75" customHeight="1" x14ac:dyDescent="0.25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27"/>
      <c r="AA16" s="27"/>
      <c r="AB16" s="27"/>
      <c r="AC16" s="27"/>
      <c r="AD16" s="27"/>
      <c r="AE16" s="27"/>
      <c r="AF16" s="27"/>
      <c r="AG16" s="82"/>
      <c r="AH16" s="82"/>
      <c r="AI16" s="82"/>
      <c r="AJ16" s="82"/>
    </row>
    <row r="17" spans="1:36" s="12" customFormat="1" ht="12.75" customHeight="1" x14ac:dyDescent="0.25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27"/>
      <c r="AA17" s="27"/>
      <c r="AB17" s="27"/>
      <c r="AC17" s="27"/>
      <c r="AD17" s="27"/>
      <c r="AE17" s="27"/>
      <c r="AF17" s="27"/>
      <c r="AG17" s="82"/>
      <c r="AH17" s="82"/>
      <c r="AI17" s="82"/>
      <c r="AJ17" s="82"/>
    </row>
    <row r="18" spans="1:36" s="12" customFormat="1" ht="12.75" customHeight="1" x14ac:dyDescent="0.25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27"/>
      <c r="AA18" s="27"/>
      <c r="AB18" s="27"/>
      <c r="AC18" s="27"/>
      <c r="AD18" s="27"/>
      <c r="AE18" s="27"/>
      <c r="AF18" s="27"/>
      <c r="AG18" s="82"/>
      <c r="AH18" s="82"/>
      <c r="AI18" s="82"/>
      <c r="AJ18" s="82"/>
    </row>
    <row r="19" spans="1:36" s="12" customFormat="1" ht="12.75" customHeight="1" x14ac:dyDescent="0.25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27"/>
      <c r="AA19" s="27"/>
      <c r="AB19" s="27"/>
      <c r="AC19" s="27"/>
      <c r="AD19" s="27"/>
      <c r="AE19" s="27"/>
      <c r="AF19" s="27"/>
      <c r="AG19" s="82"/>
      <c r="AH19" s="82"/>
      <c r="AI19" s="82"/>
      <c r="AJ19" s="82"/>
    </row>
    <row r="20" spans="1:36" s="12" customFormat="1" ht="12.75" customHeight="1" x14ac:dyDescent="0.25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27"/>
      <c r="AA20" s="27"/>
      <c r="AB20" s="27"/>
      <c r="AC20" s="27"/>
      <c r="AD20" s="27"/>
      <c r="AE20" s="27"/>
      <c r="AF20" s="27"/>
      <c r="AG20" s="82"/>
      <c r="AH20" s="82"/>
      <c r="AI20" s="82"/>
      <c r="AJ20" s="82"/>
    </row>
    <row r="21" spans="1:36" s="12" customFormat="1" ht="12.75" customHeight="1" x14ac:dyDescent="0.25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27"/>
      <c r="AA21" s="27"/>
      <c r="AB21" s="27"/>
      <c r="AC21" s="27"/>
      <c r="AD21" s="27"/>
      <c r="AE21" s="27"/>
      <c r="AF21" s="27"/>
      <c r="AG21" s="82"/>
      <c r="AH21" s="82"/>
      <c r="AI21" s="82"/>
      <c r="AJ21" s="82"/>
    </row>
    <row r="22" spans="1:36" s="12" customFormat="1" ht="12.75" customHeight="1" x14ac:dyDescent="0.25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27"/>
      <c r="AA22" s="27"/>
      <c r="AB22" s="27"/>
      <c r="AC22" s="27"/>
      <c r="AD22" s="27"/>
      <c r="AE22" s="27"/>
      <c r="AF22" s="27"/>
      <c r="AG22" s="82"/>
      <c r="AH22" s="82"/>
      <c r="AI22" s="82"/>
      <c r="AJ22" s="82"/>
    </row>
    <row r="23" spans="1:36" s="12" customFormat="1" ht="12.75" customHeight="1" x14ac:dyDescent="0.25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27"/>
      <c r="AA23" s="27"/>
      <c r="AB23" s="27"/>
      <c r="AC23" s="27"/>
      <c r="AD23" s="27"/>
      <c r="AE23" s="27"/>
      <c r="AF23" s="27"/>
      <c r="AG23" s="82"/>
      <c r="AH23" s="82"/>
      <c r="AI23" s="82"/>
      <c r="AJ23" s="82"/>
    </row>
    <row r="24" spans="1:36" s="12" customFormat="1" ht="12.75" customHeight="1" x14ac:dyDescent="0.25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27"/>
      <c r="AA24" s="27"/>
      <c r="AB24" s="27"/>
      <c r="AC24" s="27"/>
      <c r="AD24" s="27"/>
      <c r="AE24" s="27"/>
      <c r="AF24" s="27"/>
      <c r="AG24" s="82"/>
      <c r="AH24" s="82"/>
      <c r="AI24" s="82"/>
      <c r="AJ24" s="82"/>
    </row>
    <row r="25" spans="1:36" s="12" customFormat="1" ht="12.75" customHeight="1" x14ac:dyDescent="0.25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27"/>
      <c r="AA25" s="27"/>
      <c r="AB25" s="27"/>
      <c r="AC25" s="27"/>
      <c r="AD25" s="27"/>
      <c r="AE25" s="27"/>
      <c r="AF25" s="27"/>
      <c r="AG25" s="82"/>
      <c r="AH25" s="82"/>
      <c r="AI25" s="82"/>
      <c r="AJ25" s="82"/>
    </row>
    <row r="26" spans="1:36" s="12" customFormat="1" ht="12.75" customHeight="1" x14ac:dyDescent="0.25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27"/>
      <c r="AA26" s="27"/>
      <c r="AB26" s="27"/>
      <c r="AC26" s="27"/>
      <c r="AD26" s="27"/>
      <c r="AE26" s="27"/>
      <c r="AF26" s="27"/>
      <c r="AG26" s="82"/>
      <c r="AH26" s="82"/>
      <c r="AI26" s="82"/>
      <c r="AJ26" s="82"/>
    </row>
    <row r="27" spans="1:36" s="12" customFormat="1" ht="12.75" customHeight="1" x14ac:dyDescent="0.25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27"/>
      <c r="AA27" s="27"/>
      <c r="AB27" s="27"/>
      <c r="AC27" s="27"/>
      <c r="AD27" s="27"/>
      <c r="AE27" s="27"/>
      <c r="AF27" s="27"/>
      <c r="AG27" s="82"/>
      <c r="AH27" s="82"/>
      <c r="AI27" s="82"/>
      <c r="AJ27" s="82"/>
    </row>
    <row r="28" spans="1:36" s="12" customFormat="1" ht="12.75" customHeight="1" x14ac:dyDescent="0.25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27"/>
      <c r="AA28" s="27"/>
      <c r="AB28" s="27"/>
      <c r="AC28" s="27"/>
      <c r="AD28" s="27"/>
      <c r="AE28" s="27"/>
      <c r="AF28" s="27"/>
      <c r="AG28" s="82"/>
      <c r="AH28" s="82"/>
      <c r="AI28" s="82"/>
      <c r="AJ28" s="82"/>
    </row>
    <row r="29" spans="1:36" s="12" customFormat="1" ht="12.75" customHeight="1" x14ac:dyDescent="0.25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27"/>
      <c r="AA29" s="27"/>
      <c r="AB29" s="27"/>
      <c r="AC29" s="27"/>
      <c r="AD29" s="27"/>
      <c r="AE29" s="27"/>
      <c r="AF29" s="27"/>
      <c r="AG29" s="82"/>
      <c r="AH29" s="82"/>
      <c r="AI29" s="82"/>
      <c r="AJ29" s="82"/>
    </row>
    <row r="30" spans="1:36" s="12" customFormat="1" ht="12.75" customHeight="1" x14ac:dyDescent="0.25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27"/>
      <c r="AA30" s="27"/>
      <c r="AB30" s="27"/>
      <c r="AC30" s="27"/>
      <c r="AD30" s="27"/>
      <c r="AE30" s="27"/>
      <c r="AF30" s="27"/>
      <c r="AG30" s="82"/>
      <c r="AH30" s="82"/>
      <c r="AI30" s="82"/>
      <c r="AJ30" s="82"/>
    </row>
    <row r="31" spans="1:36" s="12" customFormat="1" ht="12.75" customHeight="1" x14ac:dyDescent="0.25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27"/>
      <c r="AA31" s="27"/>
      <c r="AB31" s="27"/>
      <c r="AC31" s="27"/>
      <c r="AD31" s="27"/>
      <c r="AE31" s="27"/>
      <c r="AF31" s="27"/>
      <c r="AG31" s="82"/>
      <c r="AH31" s="82"/>
      <c r="AI31" s="82"/>
      <c r="AJ31" s="82"/>
    </row>
    <row r="32" spans="1:36" s="12" customFormat="1" ht="12.75" customHeight="1" x14ac:dyDescent="0.25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27"/>
      <c r="AA32" s="27"/>
      <c r="AB32" s="27"/>
      <c r="AC32" s="27"/>
      <c r="AD32" s="27"/>
      <c r="AE32" s="27"/>
      <c r="AF32" s="27"/>
      <c r="AG32" s="82"/>
      <c r="AH32" s="82"/>
      <c r="AI32" s="82"/>
      <c r="AJ32" s="82"/>
    </row>
    <row r="33" spans="1:36" s="12" customFormat="1" ht="12.75" customHeight="1" x14ac:dyDescent="0.25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27"/>
      <c r="AA33" s="27"/>
      <c r="AB33" s="27"/>
      <c r="AC33" s="27"/>
      <c r="AD33" s="27"/>
      <c r="AE33" s="27"/>
      <c r="AF33" s="27"/>
      <c r="AG33" s="82"/>
      <c r="AH33" s="82"/>
      <c r="AI33" s="82"/>
      <c r="AJ33" s="82"/>
    </row>
    <row r="34" spans="1:36" s="12" customFormat="1" ht="12.75" customHeight="1" x14ac:dyDescent="0.25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27"/>
      <c r="AA34" s="27"/>
      <c r="AB34" s="27"/>
      <c r="AC34" s="27"/>
      <c r="AD34" s="27"/>
      <c r="AE34" s="27"/>
      <c r="AF34" s="27"/>
      <c r="AG34" s="82"/>
      <c r="AH34" s="82"/>
      <c r="AI34" s="82"/>
      <c r="AJ34" s="82"/>
    </row>
    <row r="35" spans="1:36" s="12" customFormat="1" ht="12.75" customHeight="1" x14ac:dyDescent="0.25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27"/>
      <c r="AA35" s="27"/>
      <c r="AB35" s="27"/>
      <c r="AC35" s="27"/>
      <c r="AD35" s="27"/>
      <c r="AE35" s="27"/>
      <c r="AF35" s="27"/>
      <c r="AG35" s="82"/>
      <c r="AH35" s="82"/>
      <c r="AI35" s="82"/>
      <c r="AJ35" s="82"/>
    </row>
    <row r="36" spans="1:36" s="12" customFormat="1" ht="12.75" customHeight="1" x14ac:dyDescent="0.25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27"/>
      <c r="AA36" s="27"/>
      <c r="AB36" s="27"/>
      <c r="AC36" s="27"/>
      <c r="AD36" s="27"/>
      <c r="AE36" s="27"/>
      <c r="AF36" s="27"/>
      <c r="AG36" s="82"/>
      <c r="AH36" s="82"/>
      <c r="AI36" s="82"/>
      <c r="AJ36" s="82"/>
    </row>
    <row r="37" spans="1:36" s="12" customFormat="1" ht="12.75" customHeight="1" x14ac:dyDescent="0.25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27"/>
      <c r="AA37" s="27"/>
      <c r="AB37" s="27"/>
      <c r="AC37" s="27"/>
      <c r="AD37" s="27"/>
      <c r="AE37" s="27"/>
      <c r="AF37" s="27"/>
      <c r="AG37" s="82"/>
      <c r="AH37" s="82"/>
      <c r="AI37" s="82"/>
      <c r="AJ37" s="82"/>
    </row>
    <row r="38" spans="1:36" s="12" customFormat="1" ht="12.75" customHeight="1" x14ac:dyDescent="0.25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27"/>
      <c r="AA38" s="27"/>
      <c r="AB38" s="27"/>
      <c r="AC38" s="27"/>
      <c r="AD38" s="27"/>
      <c r="AE38" s="27"/>
      <c r="AF38" s="27"/>
      <c r="AG38" s="82"/>
      <c r="AH38" s="82"/>
      <c r="AI38" s="82"/>
      <c r="AJ38" s="82"/>
    </row>
    <row r="39" spans="1:36" s="12" customFormat="1" ht="12.75" customHeight="1" x14ac:dyDescent="0.25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27"/>
      <c r="AA39" s="27"/>
      <c r="AB39" s="27"/>
      <c r="AC39" s="27"/>
      <c r="AD39" s="27"/>
      <c r="AE39" s="27"/>
      <c r="AF39" s="27"/>
      <c r="AG39" s="82"/>
      <c r="AH39" s="82"/>
      <c r="AI39" s="82"/>
      <c r="AJ39" s="82"/>
    </row>
    <row r="40" spans="1:36" s="12" customFormat="1" ht="12.75" customHeight="1" x14ac:dyDescent="0.25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27"/>
      <c r="AA40" s="27"/>
      <c r="AB40" s="27"/>
      <c r="AC40" s="27"/>
      <c r="AD40" s="27"/>
      <c r="AE40" s="27"/>
      <c r="AF40" s="27"/>
      <c r="AG40" s="82"/>
      <c r="AH40" s="82"/>
      <c r="AI40" s="82"/>
      <c r="AJ40" s="82"/>
    </row>
    <row r="41" spans="1:36" s="12" customFormat="1" ht="12.75" customHeight="1" x14ac:dyDescent="0.25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27"/>
      <c r="AA41" s="27"/>
      <c r="AB41" s="27"/>
      <c r="AC41" s="27"/>
      <c r="AD41" s="27"/>
      <c r="AE41" s="27"/>
      <c r="AF41" s="27"/>
      <c r="AG41" s="82"/>
      <c r="AH41" s="82"/>
      <c r="AI41" s="82"/>
      <c r="AJ41" s="82"/>
    </row>
    <row r="42" spans="1:36" s="12" customFormat="1" ht="12.75" customHeight="1" x14ac:dyDescent="0.25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27"/>
      <c r="AA42" s="27"/>
      <c r="AB42" s="27"/>
      <c r="AC42" s="27"/>
      <c r="AD42" s="27"/>
      <c r="AE42" s="27"/>
      <c r="AF42" s="27"/>
      <c r="AG42" s="82"/>
      <c r="AH42" s="82"/>
      <c r="AI42" s="82"/>
      <c r="AJ42" s="82"/>
    </row>
    <row r="43" spans="1:36" s="12" customFormat="1" ht="12.75" customHeight="1" x14ac:dyDescent="0.25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27"/>
      <c r="AA43" s="27"/>
      <c r="AB43" s="27"/>
      <c r="AC43" s="27"/>
      <c r="AD43" s="27"/>
      <c r="AE43" s="27"/>
      <c r="AF43" s="27"/>
      <c r="AG43" s="82"/>
      <c r="AH43" s="82"/>
      <c r="AI43" s="82"/>
      <c r="AJ43" s="82"/>
    </row>
    <row r="44" spans="1:36" s="12" customFormat="1" ht="12.75" customHeight="1" x14ac:dyDescent="0.25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27"/>
      <c r="AA44" s="27"/>
      <c r="AB44" s="27"/>
      <c r="AC44" s="27"/>
      <c r="AD44" s="27"/>
      <c r="AE44" s="27"/>
      <c r="AF44" s="27"/>
      <c r="AG44" s="82"/>
      <c r="AH44" s="82"/>
      <c r="AI44" s="82"/>
      <c r="AJ44" s="82"/>
    </row>
    <row r="45" spans="1:36" s="12" customFormat="1" ht="12.75" customHeight="1" x14ac:dyDescent="0.25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27"/>
      <c r="AA45" s="27"/>
      <c r="AB45" s="27"/>
      <c r="AC45" s="27"/>
      <c r="AD45" s="27"/>
      <c r="AE45" s="27"/>
      <c r="AF45" s="27"/>
      <c r="AG45" s="82"/>
      <c r="AH45" s="82"/>
      <c r="AI45" s="82"/>
      <c r="AJ45" s="82"/>
    </row>
    <row r="46" spans="1:36" s="12" customFormat="1" ht="12.75" customHeight="1" x14ac:dyDescent="0.25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27"/>
      <c r="AA46" s="27"/>
      <c r="AB46" s="27"/>
      <c r="AC46" s="27"/>
      <c r="AD46" s="27"/>
      <c r="AE46" s="27"/>
      <c r="AF46" s="27"/>
      <c r="AG46" s="82"/>
      <c r="AH46" s="82"/>
      <c r="AI46" s="82"/>
      <c r="AJ46" s="82"/>
    </row>
    <row r="47" spans="1:36" s="12" customFormat="1" ht="12.75" customHeight="1" x14ac:dyDescent="0.25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27"/>
      <c r="AA47" s="27"/>
      <c r="AB47" s="27"/>
      <c r="AC47" s="27"/>
      <c r="AD47" s="27"/>
      <c r="AE47" s="27"/>
      <c r="AF47" s="27"/>
      <c r="AG47" s="82"/>
      <c r="AH47" s="82"/>
      <c r="AI47" s="82"/>
      <c r="AJ47" s="82"/>
    </row>
    <row r="48" spans="1:36" s="12" customFormat="1" ht="12.75" customHeight="1" x14ac:dyDescent="0.25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27"/>
      <c r="AA48" s="27"/>
      <c r="AB48" s="27"/>
      <c r="AC48" s="27"/>
      <c r="AD48" s="27"/>
      <c r="AE48" s="27"/>
      <c r="AF48" s="27"/>
      <c r="AG48" s="82"/>
      <c r="AH48" s="82"/>
      <c r="AI48" s="82"/>
      <c r="AJ48" s="82"/>
    </row>
    <row r="49" spans="1:36" s="12" customFormat="1" ht="12.75" customHeight="1" x14ac:dyDescent="0.25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27"/>
      <c r="AA49" s="27"/>
      <c r="AB49" s="27"/>
      <c r="AC49" s="27"/>
      <c r="AD49" s="27"/>
      <c r="AE49" s="27"/>
      <c r="AF49" s="27"/>
      <c r="AG49" s="82"/>
      <c r="AH49" s="82"/>
      <c r="AI49" s="82"/>
      <c r="AJ49" s="82"/>
    </row>
    <row r="50" spans="1:36" s="12" customFormat="1" ht="12.75" customHeight="1" x14ac:dyDescent="0.25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27"/>
      <c r="AA50" s="27"/>
      <c r="AB50" s="27"/>
      <c r="AC50" s="27"/>
      <c r="AD50" s="27"/>
      <c r="AE50" s="27"/>
      <c r="AF50" s="27"/>
      <c r="AG50" s="82"/>
      <c r="AH50" s="82"/>
      <c r="AI50" s="82"/>
      <c r="AJ50" s="82"/>
    </row>
    <row r="51" spans="1:36" s="12" customFormat="1" ht="12.75" customHeight="1" x14ac:dyDescent="0.25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27"/>
      <c r="AA51" s="27"/>
      <c r="AB51" s="27"/>
      <c r="AC51" s="27"/>
      <c r="AD51" s="27"/>
      <c r="AE51" s="27"/>
      <c r="AF51" s="27"/>
      <c r="AG51" s="82"/>
      <c r="AH51" s="82"/>
      <c r="AI51" s="82"/>
      <c r="AJ51" s="82"/>
    </row>
    <row r="52" spans="1:36" s="12" customFormat="1" ht="12.75" customHeight="1" x14ac:dyDescent="0.25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27"/>
      <c r="AA52" s="27"/>
      <c r="AB52" s="27"/>
      <c r="AC52" s="27"/>
      <c r="AD52" s="27"/>
      <c r="AE52" s="27"/>
      <c r="AF52" s="27"/>
      <c r="AG52" s="82"/>
      <c r="AH52" s="82"/>
      <c r="AI52" s="82"/>
      <c r="AJ52" s="82"/>
    </row>
    <row r="53" spans="1:36" s="12" customFormat="1" ht="12.75" customHeight="1" x14ac:dyDescent="0.25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27"/>
      <c r="AA53" s="27"/>
      <c r="AB53" s="27"/>
      <c r="AC53" s="27"/>
      <c r="AD53" s="27"/>
      <c r="AE53" s="27"/>
      <c r="AF53" s="27"/>
      <c r="AG53" s="82"/>
      <c r="AH53" s="82"/>
      <c r="AI53" s="82"/>
      <c r="AJ53" s="82"/>
    </row>
    <row r="54" spans="1:36" s="12" customFormat="1" ht="12.75" customHeight="1" x14ac:dyDescent="0.25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27"/>
      <c r="AA54" s="27"/>
      <c r="AB54" s="27"/>
      <c r="AC54" s="27"/>
      <c r="AD54" s="27"/>
      <c r="AE54" s="27"/>
      <c r="AF54" s="27"/>
      <c r="AG54" s="82"/>
      <c r="AH54" s="82"/>
      <c r="AI54" s="82"/>
      <c r="AJ54" s="82"/>
    </row>
    <row r="55" spans="1:36" s="12" customFormat="1" ht="12.75" customHeight="1" x14ac:dyDescent="0.25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27"/>
      <c r="AA55" s="27"/>
      <c r="AB55" s="27"/>
      <c r="AC55" s="27"/>
      <c r="AD55" s="27"/>
      <c r="AE55" s="27"/>
      <c r="AF55" s="27"/>
      <c r="AG55" s="82"/>
      <c r="AH55" s="82"/>
      <c r="AI55" s="82"/>
      <c r="AJ55" s="82"/>
    </row>
    <row r="56" spans="1:36" s="12" customFormat="1" ht="12.75" customHeight="1" x14ac:dyDescent="0.25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27"/>
      <c r="AA56" s="27"/>
      <c r="AB56" s="27"/>
      <c r="AC56" s="27"/>
      <c r="AD56" s="27"/>
      <c r="AE56" s="27"/>
      <c r="AF56" s="27"/>
      <c r="AG56" s="82"/>
      <c r="AH56" s="82"/>
      <c r="AI56" s="82"/>
      <c r="AJ56" s="82"/>
    </row>
    <row r="57" spans="1:36" s="12" customFormat="1" ht="12.75" customHeight="1" x14ac:dyDescent="0.25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27"/>
      <c r="AA57" s="27"/>
      <c r="AB57" s="27"/>
      <c r="AC57" s="27"/>
      <c r="AD57" s="27"/>
      <c r="AE57" s="27"/>
      <c r="AF57" s="27"/>
      <c r="AG57" s="82"/>
      <c r="AH57" s="82"/>
      <c r="AI57" s="82"/>
      <c r="AJ57" s="82"/>
    </row>
    <row r="58" spans="1:36" s="12" customFormat="1" ht="12.75" customHeight="1" x14ac:dyDescent="0.25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27"/>
      <c r="AA58" s="27"/>
      <c r="AB58" s="27"/>
      <c r="AC58" s="27"/>
      <c r="AD58" s="27"/>
      <c r="AE58" s="27"/>
      <c r="AF58" s="27"/>
      <c r="AG58" s="82"/>
      <c r="AH58" s="82"/>
      <c r="AI58" s="82"/>
      <c r="AJ58" s="82"/>
    </row>
    <row r="59" spans="1:36" s="12" customFormat="1" ht="12.75" customHeight="1" x14ac:dyDescent="0.25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27"/>
      <c r="AA59" s="27"/>
      <c r="AB59" s="27"/>
      <c r="AC59" s="27"/>
      <c r="AD59" s="27"/>
      <c r="AE59" s="27"/>
      <c r="AF59" s="27"/>
      <c r="AG59" s="82"/>
      <c r="AH59" s="82"/>
      <c r="AI59" s="82"/>
      <c r="AJ59" s="82"/>
    </row>
    <row r="60" spans="1:36" s="12" customFormat="1" ht="12.75" customHeight="1" x14ac:dyDescent="0.25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27"/>
      <c r="AA60" s="27"/>
      <c r="AB60" s="27"/>
      <c r="AC60" s="27"/>
      <c r="AD60" s="27"/>
      <c r="AE60" s="27"/>
      <c r="AF60" s="27"/>
      <c r="AG60" s="82"/>
      <c r="AH60" s="82"/>
      <c r="AI60" s="82"/>
      <c r="AJ60" s="82"/>
    </row>
    <row r="61" spans="1:36" s="12" customFormat="1" ht="12.75" customHeight="1" x14ac:dyDescent="0.25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27"/>
      <c r="AA61" s="27"/>
      <c r="AB61" s="27"/>
      <c r="AC61" s="27"/>
      <c r="AD61" s="27"/>
      <c r="AE61" s="27"/>
      <c r="AF61" s="27"/>
      <c r="AG61" s="82"/>
      <c r="AH61" s="82"/>
      <c r="AI61" s="82"/>
      <c r="AJ61" s="82"/>
    </row>
    <row r="62" spans="1:36" s="12" customFormat="1" ht="12.75" customHeight="1" x14ac:dyDescent="0.25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27"/>
      <c r="AA62" s="27"/>
      <c r="AB62" s="27"/>
      <c r="AC62" s="27"/>
      <c r="AD62" s="27"/>
      <c r="AE62" s="27"/>
      <c r="AF62" s="27"/>
      <c r="AG62" s="82"/>
      <c r="AH62" s="82"/>
      <c r="AI62" s="82"/>
      <c r="AJ62" s="82"/>
    </row>
    <row r="63" spans="1:36" s="12" customFormat="1" ht="12.75" customHeight="1" x14ac:dyDescent="0.25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27"/>
      <c r="AA63" s="27"/>
      <c r="AB63" s="27"/>
      <c r="AC63" s="27"/>
      <c r="AD63" s="27"/>
      <c r="AE63" s="27"/>
      <c r="AF63" s="27"/>
      <c r="AG63" s="82"/>
      <c r="AH63" s="82"/>
      <c r="AI63" s="82"/>
      <c r="AJ63" s="82"/>
    </row>
    <row r="64" spans="1:36" s="12" customFormat="1" ht="12.75" customHeight="1" x14ac:dyDescent="0.25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27"/>
      <c r="AA64" s="27"/>
      <c r="AB64" s="27"/>
      <c r="AC64" s="27"/>
      <c r="AD64" s="27"/>
      <c r="AE64" s="27"/>
      <c r="AF64" s="27"/>
      <c r="AG64" s="82"/>
      <c r="AH64" s="82"/>
      <c r="AI64" s="82"/>
      <c r="AJ64" s="82"/>
    </row>
    <row r="65" spans="1:36" s="12" customFormat="1" ht="12.75" customHeight="1" x14ac:dyDescent="0.25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27"/>
      <c r="AA65" s="27"/>
      <c r="AB65" s="27"/>
      <c r="AC65" s="27"/>
      <c r="AD65" s="27"/>
      <c r="AE65" s="27"/>
      <c r="AF65" s="27"/>
      <c r="AG65" s="82"/>
      <c r="AH65" s="82"/>
      <c r="AI65" s="82"/>
      <c r="AJ65" s="82"/>
    </row>
    <row r="66" spans="1:36" s="12" customFormat="1" ht="12.75" customHeight="1" x14ac:dyDescent="0.25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27"/>
      <c r="AA66" s="27"/>
      <c r="AB66" s="27"/>
      <c r="AC66" s="27"/>
      <c r="AD66" s="27"/>
      <c r="AE66" s="27"/>
      <c r="AF66" s="27"/>
      <c r="AG66" s="82"/>
      <c r="AH66" s="82"/>
      <c r="AI66" s="82"/>
      <c r="AJ66" s="82"/>
    </row>
    <row r="67" spans="1:36" s="12" customFormat="1" ht="12.75" customHeight="1" x14ac:dyDescent="0.25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27"/>
      <c r="AA67" s="27"/>
      <c r="AB67" s="27"/>
      <c r="AC67" s="27"/>
      <c r="AD67" s="27"/>
      <c r="AE67" s="27"/>
      <c r="AF67" s="27"/>
      <c r="AG67" s="82"/>
      <c r="AH67" s="82"/>
      <c r="AI67" s="82"/>
      <c r="AJ67" s="82"/>
    </row>
    <row r="68" spans="1:36" s="12" customFormat="1" ht="12.75" customHeight="1" x14ac:dyDescent="0.25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27"/>
      <c r="AA68" s="27"/>
      <c r="AB68" s="27"/>
      <c r="AC68" s="27"/>
      <c r="AD68" s="27"/>
      <c r="AE68" s="27"/>
      <c r="AF68" s="27"/>
      <c r="AG68" s="82"/>
      <c r="AH68" s="82"/>
      <c r="AI68" s="82"/>
      <c r="AJ68" s="82"/>
    </row>
    <row r="69" spans="1:36" s="12" customFormat="1" ht="12.75" customHeight="1" x14ac:dyDescent="0.25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27"/>
      <c r="AA69" s="27"/>
      <c r="AB69" s="27"/>
      <c r="AC69" s="27"/>
      <c r="AD69" s="27"/>
      <c r="AE69" s="27"/>
      <c r="AF69" s="27"/>
      <c r="AG69" s="82"/>
      <c r="AH69" s="82"/>
      <c r="AI69" s="82"/>
      <c r="AJ69" s="82"/>
    </row>
    <row r="70" spans="1:36" s="12" customFormat="1" ht="12.75" customHeight="1" x14ac:dyDescent="0.25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27"/>
      <c r="AA70" s="27"/>
      <c r="AB70" s="27"/>
      <c r="AC70" s="27"/>
      <c r="AD70" s="27"/>
      <c r="AE70" s="27"/>
      <c r="AF70" s="27"/>
      <c r="AG70" s="82"/>
      <c r="AH70" s="82"/>
      <c r="AI70" s="82"/>
      <c r="AJ70" s="82"/>
    </row>
    <row r="71" spans="1:36" s="12" customFormat="1" ht="12.75" customHeight="1" x14ac:dyDescent="0.25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27"/>
      <c r="AA71" s="27"/>
      <c r="AB71" s="27"/>
      <c r="AC71" s="27"/>
      <c r="AD71" s="27"/>
      <c r="AE71" s="27"/>
      <c r="AF71" s="27"/>
      <c r="AG71" s="82"/>
      <c r="AH71" s="82"/>
      <c r="AI71" s="82"/>
      <c r="AJ71" s="82"/>
    </row>
    <row r="72" spans="1:36" s="12" customFormat="1" ht="12.75" customHeight="1" x14ac:dyDescent="0.25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27"/>
      <c r="AA72" s="27"/>
      <c r="AB72" s="27"/>
      <c r="AC72" s="27"/>
      <c r="AD72" s="27"/>
      <c r="AE72" s="27"/>
      <c r="AF72" s="27"/>
      <c r="AG72" s="82"/>
      <c r="AH72" s="82"/>
      <c r="AI72" s="82"/>
      <c r="AJ72" s="82"/>
    </row>
    <row r="73" spans="1:36" s="12" customFormat="1" ht="12.75" customHeight="1" x14ac:dyDescent="0.25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27"/>
      <c r="AA73" s="27"/>
      <c r="AB73" s="27"/>
      <c r="AC73" s="27"/>
      <c r="AD73" s="27"/>
      <c r="AE73" s="27"/>
      <c r="AF73" s="27"/>
      <c r="AG73" s="82"/>
      <c r="AH73" s="82"/>
      <c r="AI73" s="82"/>
      <c r="AJ73" s="82"/>
    </row>
    <row r="74" spans="1:36" s="12" customFormat="1" ht="12.75" customHeight="1" x14ac:dyDescent="0.25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27"/>
      <c r="AA74" s="27"/>
      <c r="AB74" s="27"/>
      <c r="AC74" s="27"/>
      <c r="AD74" s="27"/>
      <c r="AE74" s="27"/>
      <c r="AF74" s="27"/>
      <c r="AG74" s="82"/>
      <c r="AH74" s="82"/>
      <c r="AI74" s="82"/>
      <c r="AJ74" s="82"/>
    </row>
    <row r="75" spans="1:36" s="12" customFormat="1" ht="12.75" customHeight="1" x14ac:dyDescent="0.25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27"/>
      <c r="AA75" s="27"/>
      <c r="AB75" s="27"/>
      <c r="AC75" s="27"/>
      <c r="AD75" s="27"/>
      <c r="AE75" s="27"/>
      <c r="AF75" s="27"/>
      <c r="AG75" s="82"/>
      <c r="AH75" s="82"/>
      <c r="AI75" s="82"/>
      <c r="AJ75" s="82"/>
    </row>
    <row r="76" spans="1:36" s="12" customFormat="1" ht="12.75" customHeight="1" x14ac:dyDescent="0.25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27"/>
      <c r="AA76" s="27"/>
      <c r="AB76" s="27"/>
      <c r="AC76" s="27"/>
      <c r="AD76" s="27"/>
      <c r="AE76" s="27"/>
      <c r="AF76" s="27"/>
      <c r="AG76" s="82"/>
      <c r="AH76" s="82"/>
      <c r="AI76" s="82"/>
      <c r="AJ76" s="82"/>
    </row>
    <row r="77" spans="1:36" s="12" customFormat="1" ht="12.75" customHeight="1" x14ac:dyDescent="0.25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27"/>
      <c r="AA77" s="27"/>
      <c r="AB77" s="27"/>
      <c r="AC77" s="27"/>
      <c r="AD77" s="27"/>
      <c r="AE77" s="27"/>
      <c r="AF77" s="27"/>
      <c r="AG77" s="82"/>
      <c r="AH77" s="82"/>
      <c r="AI77" s="82"/>
      <c r="AJ77" s="82"/>
    </row>
    <row r="78" spans="1:36" s="12" customFormat="1" ht="12.75" customHeight="1" x14ac:dyDescent="0.25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27"/>
      <c r="AA78" s="27"/>
      <c r="AB78" s="27"/>
      <c r="AC78" s="27"/>
      <c r="AD78" s="27"/>
      <c r="AE78" s="27"/>
      <c r="AF78" s="27"/>
      <c r="AG78" s="82"/>
      <c r="AH78" s="82"/>
      <c r="AI78" s="82"/>
      <c r="AJ78" s="82"/>
    </row>
    <row r="79" spans="1:36" s="12" customFormat="1" ht="12.75" customHeight="1" x14ac:dyDescent="0.25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27"/>
      <c r="AA79" s="27"/>
      <c r="AB79" s="27"/>
      <c r="AC79" s="27"/>
      <c r="AD79" s="27"/>
      <c r="AE79" s="27"/>
      <c r="AF79" s="27"/>
      <c r="AG79" s="82"/>
      <c r="AH79" s="82"/>
      <c r="AI79" s="82"/>
      <c r="AJ79" s="82"/>
    </row>
    <row r="80" spans="1:36" s="12" customFormat="1" ht="12.75" customHeight="1" x14ac:dyDescent="0.25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27"/>
      <c r="AA80" s="27"/>
      <c r="AB80" s="27"/>
      <c r="AC80" s="27"/>
      <c r="AD80" s="27"/>
      <c r="AE80" s="27"/>
      <c r="AF80" s="27"/>
      <c r="AG80" s="82"/>
      <c r="AH80" s="82"/>
      <c r="AI80" s="82"/>
      <c r="AJ80" s="82"/>
    </row>
    <row r="81" spans="1:36" s="12" customFormat="1" ht="12.75" customHeight="1" x14ac:dyDescent="0.25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27"/>
      <c r="AA81" s="27"/>
      <c r="AB81" s="27"/>
      <c r="AC81" s="27"/>
      <c r="AD81" s="27"/>
      <c r="AE81" s="27"/>
      <c r="AF81" s="27"/>
      <c r="AG81" s="82"/>
      <c r="AH81" s="82"/>
      <c r="AI81" s="82"/>
      <c r="AJ81" s="82"/>
    </row>
    <row r="82" spans="1:36" s="12" customFormat="1" ht="12.75" customHeight="1" x14ac:dyDescent="0.25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27"/>
      <c r="AA82" s="27"/>
      <c r="AB82" s="27"/>
      <c r="AC82" s="27"/>
      <c r="AD82" s="27"/>
      <c r="AE82" s="27"/>
      <c r="AF82" s="27"/>
      <c r="AG82" s="82"/>
      <c r="AH82" s="82"/>
      <c r="AI82" s="82"/>
      <c r="AJ82" s="82"/>
    </row>
    <row r="83" spans="1:36" s="12" customFormat="1" ht="12.75" customHeight="1" x14ac:dyDescent="0.25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27"/>
      <c r="AA83" s="27"/>
      <c r="AB83" s="27"/>
      <c r="AC83" s="27"/>
      <c r="AD83" s="27"/>
      <c r="AE83" s="27"/>
      <c r="AF83" s="27"/>
      <c r="AG83" s="82"/>
      <c r="AH83" s="82"/>
      <c r="AI83" s="82"/>
      <c r="AJ83" s="82"/>
    </row>
    <row r="84" spans="1:36" s="12" customFormat="1" ht="12.75" customHeight="1" x14ac:dyDescent="0.25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27"/>
      <c r="AA84" s="27"/>
      <c r="AB84" s="27"/>
      <c r="AC84" s="27"/>
      <c r="AD84" s="27"/>
      <c r="AE84" s="27"/>
      <c r="AF84" s="27"/>
      <c r="AG84" s="82"/>
      <c r="AH84" s="82"/>
      <c r="AI84" s="82"/>
      <c r="AJ84" s="82"/>
    </row>
    <row r="85" spans="1:36" s="12" customFormat="1" ht="12.75" customHeight="1" x14ac:dyDescent="0.25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27"/>
      <c r="AA85" s="27"/>
      <c r="AB85" s="27"/>
      <c r="AC85" s="27"/>
      <c r="AD85" s="27"/>
      <c r="AE85" s="27"/>
      <c r="AF85" s="27"/>
      <c r="AG85" s="82"/>
      <c r="AH85" s="82"/>
      <c r="AI85" s="82"/>
      <c r="AJ85" s="82"/>
    </row>
    <row r="86" spans="1:36" s="12" customFormat="1" ht="12.75" customHeight="1" x14ac:dyDescent="0.25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27"/>
      <c r="AA86" s="27"/>
      <c r="AB86" s="27"/>
      <c r="AC86" s="27"/>
      <c r="AD86" s="27"/>
      <c r="AE86" s="27"/>
      <c r="AF86" s="27"/>
      <c r="AG86" s="82"/>
      <c r="AH86" s="82"/>
      <c r="AI86" s="82"/>
      <c r="AJ86" s="82"/>
    </row>
    <row r="87" spans="1:36" s="12" customFormat="1" ht="12.75" customHeight="1" x14ac:dyDescent="0.25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27"/>
      <c r="AA87" s="27"/>
      <c r="AB87" s="27"/>
      <c r="AC87" s="27"/>
      <c r="AD87" s="27"/>
      <c r="AE87" s="27"/>
      <c r="AF87" s="27"/>
      <c r="AG87" s="82"/>
      <c r="AH87" s="82"/>
      <c r="AI87" s="82"/>
      <c r="AJ87" s="82"/>
    </row>
    <row r="88" spans="1:36" s="12" customFormat="1" ht="12.75" customHeight="1" x14ac:dyDescent="0.25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27"/>
      <c r="AA88" s="27"/>
      <c r="AB88" s="27"/>
      <c r="AC88" s="27"/>
      <c r="AD88" s="27"/>
      <c r="AE88" s="27"/>
      <c r="AF88" s="27"/>
      <c r="AG88" s="82"/>
      <c r="AH88" s="82"/>
      <c r="AI88" s="82"/>
      <c r="AJ88" s="82"/>
    </row>
    <row r="89" spans="1:36" s="12" customFormat="1" ht="12.75" customHeight="1" x14ac:dyDescent="0.25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27"/>
      <c r="AA89" s="27"/>
      <c r="AB89" s="27"/>
      <c r="AC89" s="27"/>
      <c r="AD89" s="27"/>
      <c r="AE89" s="27"/>
      <c r="AF89" s="27"/>
      <c r="AG89" s="82"/>
      <c r="AH89" s="82"/>
      <c r="AI89" s="82"/>
      <c r="AJ89" s="82"/>
    </row>
    <row r="90" spans="1:36" s="12" customFormat="1" ht="12.75" customHeight="1" x14ac:dyDescent="0.25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27"/>
      <c r="AA90" s="27"/>
      <c r="AB90" s="27"/>
      <c r="AC90" s="27"/>
      <c r="AD90" s="27"/>
      <c r="AE90" s="27"/>
      <c r="AF90" s="27"/>
      <c r="AG90" s="82"/>
      <c r="AH90" s="82"/>
      <c r="AI90" s="82"/>
      <c r="AJ90" s="82"/>
    </row>
    <row r="91" spans="1:36" s="12" customFormat="1" ht="12.75" customHeight="1" x14ac:dyDescent="0.25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27"/>
      <c r="AA91" s="27"/>
      <c r="AB91" s="27"/>
      <c r="AC91" s="27"/>
      <c r="AD91" s="27"/>
      <c r="AE91" s="27"/>
      <c r="AF91" s="27"/>
      <c r="AG91" s="82"/>
      <c r="AH91" s="82"/>
      <c r="AI91" s="82"/>
      <c r="AJ91" s="82"/>
    </row>
    <row r="92" spans="1:36" s="12" customFormat="1" ht="12.75" customHeight="1" x14ac:dyDescent="0.25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27"/>
      <c r="AA92" s="27"/>
      <c r="AB92" s="27"/>
      <c r="AC92" s="27"/>
      <c r="AD92" s="27"/>
      <c r="AE92" s="27"/>
      <c r="AF92" s="27"/>
      <c r="AG92" s="82"/>
      <c r="AH92" s="82"/>
      <c r="AI92" s="82"/>
      <c r="AJ92" s="82"/>
    </row>
    <row r="93" spans="1:36" s="12" customFormat="1" ht="12.75" customHeight="1" x14ac:dyDescent="0.25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27"/>
      <c r="AA93" s="27"/>
      <c r="AB93" s="27"/>
      <c r="AC93" s="27"/>
      <c r="AD93" s="27"/>
      <c r="AE93" s="27"/>
      <c r="AF93" s="27"/>
      <c r="AG93" s="82"/>
      <c r="AH93" s="82"/>
      <c r="AI93" s="82"/>
      <c r="AJ93" s="82"/>
    </row>
    <row r="94" spans="1:36" s="12" customFormat="1" ht="12.75" customHeight="1" x14ac:dyDescent="0.25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27"/>
      <c r="AA94" s="27"/>
      <c r="AB94" s="27"/>
      <c r="AC94" s="27"/>
      <c r="AD94" s="27"/>
      <c r="AE94" s="27"/>
      <c r="AF94" s="27"/>
      <c r="AG94" s="82"/>
      <c r="AH94" s="82"/>
      <c r="AI94" s="82"/>
      <c r="AJ94" s="82"/>
    </row>
    <row r="95" spans="1:36" s="12" customFormat="1" ht="12.75" customHeight="1" x14ac:dyDescent="0.25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27"/>
      <c r="AA95" s="27"/>
      <c r="AB95" s="27"/>
      <c r="AC95" s="27"/>
      <c r="AD95" s="27"/>
      <c r="AE95" s="27"/>
      <c r="AF95" s="27"/>
      <c r="AG95" s="82"/>
      <c r="AH95" s="82"/>
      <c r="AI95" s="82"/>
      <c r="AJ95" s="82"/>
    </row>
    <row r="96" spans="1:36" s="12" customFormat="1" ht="12.75" customHeight="1" x14ac:dyDescent="0.25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27"/>
      <c r="AA96" s="27"/>
      <c r="AB96" s="27"/>
      <c r="AC96" s="27"/>
      <c r="AD96" s="27"/>
      <c r="AE96" s="27"/>
      <c r="AF96" s="27"/>
      <c r="AG96" s="82"/>
      <c r="AH96" s="82"/>
      <c r="AI96" s="82"/>
      <c r="AJ96" s="82"/>
    </row>
    <row r="97" spans="1:36" s="12" customFormat="1" ht="12.75" customHeight="1" x14ac:dyDescent="0.25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27"/>
      <c r="AA97" s="27"/>
      <c r="AB97" s="27"/>
      <c r="AC97" s="27"/>
      <c r="AD97" s="27"/>
      <c r="AE97" s="27"/>
      <c r="AF97" s="27"/>
      <c r="AG97" s="82"/>
      <c r="AH97" s="82"/>
      <c r="AI97" s="82"/>
      <c r="AJ97" s="82"/>
    </row>
    <row r="98" spans="1:36" s="12" customFormat="1" ht="12.75" customHeight="1" x14ac:dyDescent="0.25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27"/>
      <c r="AA98" s="27"/>
      <c r="AB98" s="27"/>
      <c r="AC98" s="27"/>
      <c r="AD98" s="27"/>
      <c r="AE98" s="27"/>
      <c r="AF98" s="27"/>
      <c r="AG98" s="82"/>
      <c r="AH98" s="82"/>
      <c r="AI98" s="82"/>
      <c r="AJ98" s="82"/>
    </row>
    <row r="99" spans="1:36" s="12" customFormat="1" ht="12.75" customHeight="1" x14ac:dyDescent="0.25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27"/>
      <c r="AA99" s="27"/>
      <c r="AB99" s="27"/>
      <c r="AC99" s="27"/>
      <c r="AD99" s="27"/>
      <c r="AE99" s="27"/>
      <c r="AF99" s="27"/>
      <c r="AG99" s="82"/>
      <c r="AH99" s="82"/>
      <c r="AI99" s="82"/>
      <c r="AJ99" s="82"/>
    </row>
    <row r="100" spans="1:36" s="12" customFormat="1" ht="12.75" customHeight="1" x14ac:dyDescent="0.25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27"/>
      <c r="AA100" s="27"/>
      <c r="AB100" s="27"/>
      <c r="AC100" s="27"/>
      <c r="AD100" s="27"/>
      <c r="AE100" s="27"/>
      <c r="AF100" s="27"/>
      <c r="AG100" s="82"/>
      <c r="AH100" s="82"/>
      <c r="AI100" s="82"/>
      <c r="AJ100" s="82"/>
    </row>
    <row r="101" spans="1:36" s="12" customFormat="1" ht="12.75" customHeight="1" x14ac:dyDescent="0.25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27"/>
      <c r="AA101" s="27"/>
      <c r="AB101" s="27"/>
      <c r="AC101" s="27"/>
      <c r="AD101" s="27"/>
      <c r="AE101" s="27"/>
      <c r="AF101" s="27"/>
      <c r="AG101" s="82"/>
      <c r="AH101" s="82"/>
      <c r="AI101" s="82"/>
      <c r="AJ101" s="82"/>
    </row>
    <row r="102" spans="1:36" s="12" customFormat="1" ht="12.75" customHeight="1" x14ac:dyDescent="0.25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27"/>
      <c r="AA102" s="27"/>
      <c r="AB102" s="27"/>
      <c r="AC102" s="27"/>
      <c r="AD102" s="27"/>
      <c r="AE102" s="27"/>
      <c r="AF102" s="27"/>
      <c r="AG102" s="82"/>
      <c r="AH102" s="82"/>
      <c r="AI102" s="82"/>
      <c r="AJ102" s="82"/>
    </row>
    <row r="103" spans="1:36" s="12" customFormat="1" ht="12.75" customHeight="1" x14ac:dyDescent="0.25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27"/>
      <c r="AA103" s="27"/>
      <c r="AB103" s="27"/>
      <c r="AC103" s="27"/>
      <c r="AD103" s="27"/>
      <c r="AE103" s="27"/>
      <c r="AF103" s="27"/>
      <c r="AG103" s="82"/>
      <c r="AH103" s="82"/>
      <c r="AI103" s="82"/>
      <c r="AJ103" s="82"/>
    </row>
    <row r="104" spans="1:36" s="12" customFormat="1" ht="12.75" customHeight="1" x14ac:dyDescent="0.25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27"/>
      <c r="AA104" s="27"/>
      <c r="AB104" s="27"/>
      <c r="AC104" s="27"/>
      <c r="AD104" s="27"/>
      <c r="AE104" s="27"/>
      <c r="AF104" s="27"/>
      <c r="AG104" s="82"/>
      <c r="AH104" s="82"/>
      <c r="AI104" s="82"/>
      <c r="AJ104" s="82"/>
    </row>
    <row r="105" spans="1:36" s="12" customFormat="1" ht="12.75" customHeight="1" x14ac:dyDescent="0.25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27"/>
      <c r="AA105" s="27"/>
      <c r="AB105" s="27"/>
      <c r="AC105" s="27"/>
      <c r="AD105" s="27"/>
      <c r="AE105" s="27"/>
      <c r="AF105" s="27"/>
      <c r="AG105" s="82"/>
      <c r="AH105" s="82"/>
      <c r="AI105" s="82"/>
      <c r="AJ105" s="82"/>
    </row>
    <row r="106" spans="1:36" s="12" customFormat="1" ht="12.75" customHeight="1" x14ac:dyDescent="0.25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27"/>
      <c r="AA106" s="27"/>
      <c r="AB106" s="27"/>
      <c r="AC106" s="27"/>
      <c r="AD106" s="27"/>
      <c r="AE106" s="27"/>
      <c r="AF106" s="27"/>
      <c r="AG106" s="82"/>
      <c r="AH106" s="82"/>
      <c r="AI106" s="82"/>
      <c r="AJ106" s="82"/>
    </row>
    <row r="107" spans="1:36" s="12" customFormat="1" ht="12.75" customHeight="1" x14ac:dyDescent="0.25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27"/>
      <c r="AA107" s="27"/>
      <c r="AB107" s="27"/>
      <c r="AC107" s="27"/>
      <c r="AD107" s="27"/>
      <c r="AE107" s="27"/>
      <c r="AF107" s="27"/>
      <c r="AG107" s="82"/>
      <c r="AH107" s="82"/>
      <c r="AI107" s="82"/>
      <c r="AJ107" s="82"/>
    </row>
    <row r="108" spans="1:36" s="12" customFormat="1" ht="12.75" customHeight="1" x14ac:dyDescent="0.25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27"/>
      <c r="AA108" s="27"/>
      <c r="AB108" s="27"/>
      <c r="AC108" s="27"/>
      <c r="AD108" s="27"/>
      <c r="AE108" s="27"/>
      <c r="AF108" s="27"/>
      <c r="AG108" s="82"/>
      <c r="AH108" s="82"/>
      <c r="AI108" s="82"/>
      <c r="AJ108" s="82"/>
    </row>
    <row r="109" spans="1:36" s="12" customFormat="1" ht="12.75" customHeight="1" x14ac:dyDescent="0.25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27"/>
      <c r="AA109" s="27"/>
      <c r="AB109" s="27"/>
      <c r="AC109" s="27"/>
      <c r="AD109" s="27"/>
      <c r="AE109" s="27"/>
      <c r="AF109" s="27"/>
      <c r="AG109" s="82"/>
      <c r="AH109" s="82"/>
      <c r="AI109" s="82"/>
      <c r="AJ109" s="82"/>
    </row>
    <row r="110" spans="1:36" s="12" customFormat="1" ht="12.75" customHeight="1" x14ac:dyDescent="0.25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27"/>
      <c r="AA110" s="27"/>
      <c r="AB110" s="27"/>
      <c r="AC110" s="27"/>
      <c r="AD110" s="27"/>
      <c r="AE110" s="27"/>
      <c r="AF110" s="27"/>
      <c r="AG110" s="82"/>
      <c r="AH110" s="82"/>
      <c r="AI110" s="82"/>
      <c r="AJ110" s="82"/>
    </row>
    <row r="111" spans="1:36" s="12" customFormat="1" ht="12.75" customHeight="1" x14ac:dyDescent="0.25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27"/>
      <c r="AA111" s="27"/>
      <c r="AB111" s="27"/>
      <c r="AC111" s="27"/>
      <c r="AD111" s="27"/>
      <c r="AE111" s="27"/>
      <c r="AF111" s="27"/>
      <c r="AG111" s="82"/>
      <c r="AH111" s="82"/>
      <c r="AI111" s="82"/>
      <c r="AJ111" s="82"/>
    </row>
    <row r="112" spans="1:36" s="12" customFormat="1" ht="12.75" customHeight="1" x14ac:dyDescent="0.25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27"/>
      <c r="AA112" s="27"/>
      <c r="AB112" s="27"/>
      <c r="AC112" s="27"/>
      <c r="AD112" s="27"/>
      <c r="AE112" s="27"/>
      <c r="AF112" s="27"/>
      <c r="AG112" s="82"/>
      <c r="AH112" s="82"/>
      <c r="AI112" s="82"/>
      <c r="AJ112" s="82"/>
    </row>
    <row r="113" spans="1:36" s="12" customFormat="1" ht="12.75" customHeight="1" x14ac:dyDescent="0.25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27"/>
      <c r="AA113" s="27"/>
      <c r="AB113" s="27"/>
      <c r="AC113" s="27"/>
      <c r="AD113" s="27"/>
      <c r="AE113" s="27"/>
      <c r="AF113" s="27"/>
      <c r="AG113" s="82"/>
      <c r="AH113" s="82"/>
      <c r="AI113" s="82"/>
      <c r="AJ113" s="82"/>
    </row>
    <row r="114" spans="1:36" s="12" customFormat="1" ht="12.75" customHeight="1" x14ac:dyDescent="0.25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27"/>
      <c r="AA114" s="27"/>
      <c r="AB114" s="27"/>
      <c r="AC114" s="27"/>
      <c r="AD114" s="27"/>
      <c r="AE114" s="27"/>
      <c r="AF114" s="27"/>
      <c r="AG114" s="82"/>
      <c r="AH114" s="82"/>
      <c r="AI114" s="82"/>
      <c r="AJ114" s="82"/>
    </row>
    <row r="115" spans="1:36" s="12" customFormat="1" ht="12.75" customHeight="1" x14ac:dyDescent="0.25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27"/>
      <c r="AA115" s="27"/>
      <c r="AB115" s="27"/>
      <c r="AC115" s="27"/>
      <c r="AD115" s="27"/>
      <c r="AE115" s="27"/>
      <c r="AF115" s="27"/>
      <c r="AG115" s="82"/>
      <c r="AH115" s="82"/>
      <c r="AI115" s="82"/>
      <c r="AJ115" s="82"/>
    </row>
    <row r="116" spans="1:36" s="12" customFormat="1" ht="12.75" customHeight="1" x14ac:dyDescent="0.25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27"/>
      <c r="AA116" s="27"/>
      <c r="AB116" s="27"/>
      <c r="AC116" s="27"/>
      <c r="AD116" s="27"/>
      <c r="AE116" s="27"/>
      <c r="AF116" s="27"/>
      <c r="AG116" s="82"/>
      <c r="AH116" s="82"/>
      <c r="AI116" s="82"/>
      <c r="AJ116" s="82"/>
    </row>
    <row r="117" spans="1:36" s="12" customFormat="1" ht="12.75" customHeight="1" x14ac:dyDescent="0.25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27"/>
      <c r="AA117" s="27"/>
      <c r="AB117" s="27"/>
      <c r="AC117" s="27"/>
      <c r="AD117" s="27"/>
      <c r="AE117" s="27"/>
      <c r="AF117" s="27"/>
      <c r="AG117" s="82"/>
      <c r="AH117" s="82"/>
      <c r="AI117" s="82"/>
      <c r="AJ117" s="82"/>
    </row>
    <row r="118" spans="1:36" s="12" customFormat="1" ht="12.75" customHeight="1" x14ac:dyDescent="0.25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27"/>
      <c r="AA118" s="27"/>
      <c r="AB118" s="27"/>
      <c r="AC118" s="27"/>
      <c r="AD118" s="27"/>
      <c r="AE118" s="27"/>
      <c r="AF118" s="27"/>
      <c r="AG118" s="82"/>
      <c r="AH118" s="82"/>
      <c r="AI118" s="82"/>
      <c r="AJ118" s="82"/>
    </row>
    <row r="119" spans="1:36" s="12" customFormat="1" ht="12.75" customHeight="1" x14ac:dyDescent="0.25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27"/>
      <c r="AA119" s="27"/>
      <c r="AB119" s="27"/>
      <c r="AC119" s="27"/>
      <c r="AD119" s="27"/>
      <c r="AE119" s="27"/>
      <c r="AF119" s="27"/>
      <c r="AG119" s="82"/>
      <c r="AH119" s="82"/>
      <c r="AI119" s="82"/>
      <c r="AJ119" s="82"/>
    </row>
    <row r="120" spans="1:36" s="12" customFormat="1" ht="12.75" customHeight="1" x14ac:dyDescent="0.25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27"/>
      <c r="AA120" s="27"/>
      <c r="AB120" s="27"/>
      <c r="AC120" s="27"/>
      <c r="AD120" s="27"/>
      <c r="AE120" s="27"/>
      <c r="AF120" s="27"/>
      <c r="AG120" s="82"/>
      <c r="AH120" s="82"/>
      <c r="AI120" s="82"/>
      <c r="AJ120" s="82"/>
    </row>
    <row r="121" spans="1:36" s="12" customFormat="1" ht="12.75" customHeight="1" x14ac:dyDescent="0.25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27"/>
      <c r="AA121" s="27"/>
      <c r="AB121" s="27"/>
      <c r="AC121" s="27"/>
      <c r="AD121" s="27"/>
      <c r="AE121" s="27"/>
      <c r="AF121" s="27"/>
      <c r="AG121" s="82"/>
      <c r="AH121" s="82"/>
      <c r="AI121" s="82"/>
      <c r="AJ121" s="82"/>
    </row>
    <row r="122" spans="1:36" s="12" customFormat="1" ht="12.75" customHeight="1" x14ac:dyDescent="0.25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27"/>
      <c r="AA122" s="27"/>
      <c r="AB122" s="27"/>
      <c r="AC122" s="27"/>
      <c r="AD122" s="27"/>
      <c r="AE122" s="27"/>
      <c r="AF122" s="27"/>
      <c r="AG122" s="82"/>
      <c r="AH122" s="82"/>
      <c r="AI122" s="82"/>
      <c r="AJ122" s="82"/>
    </row>
    <row r="123" spans="1:36" s="12" customFormat="1" ht="12.75" customHeight="1" x14ac:dyDescent="0.25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27"/>
      <c r="AA123" s="27"/>
      <c r="AB123" s="27"/>
      <c r="AC123" s="27"/>
      <c r="AD123" s="27"/>
      <c r="AE123" s="27"/>
      <c r="AF123" s="27"/>
      <c r="AG123" s="82"/>
      <c r="AH123" s="82"/>
      <c r="AI123" s="82"/>
      <c r="AJ123" s="82"/>
    </row>
    <row r="124" spans="1:36" s="12" customFormat="1" ht="12.75" customHeight="1" x14ac:dyDescent="0.25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27"/>
      <c r="AA124" s="27"/>
      <c r="AB124" s="27"/>
      <c r="AC124" s="27"/>
      <c r="AD124" s="27"/>
      <c r="AE124" s="27"/>
      <c r="AF124" s="27"/>
      <c r="AG124" s="82"/>
      <c r="AH124" s="82"/>
      <c r="AI124" s="82"/>
      <c r="AJ124" s="82"/>
    </row>
    <row r="125" spans="1:36" s="12" customFormat="1" ht="12.75" customHeight="1" x14ac:dyDescent="0.25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27"/>
      <c r="AA125" s="27"/>
      <c r="AB125" s="27"/>
      <c r="AC125" s="27"/>
      <c r="AD125" s="27"/>
      <c r="AE125" s="27"/>
      <c r="AF125" s="27"/>
      <c r="AG125" s="82"/>
      <c r="AH125" s="82"/>
      <c r="AI125" s="82"/>
      <c r="AJ125" s="82"/>
    </row>
    <row r="126" spans="1:36" s="12" customFormat="1" ht="12.75" customHeight="1" x14ac:dyDescent="0.25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27"/>
      <c r="AA126" s="27"/>
      <c r="AB126" s="27"/>
      <c r="AC126" s="27"/>
      <c r="AD126" s="27"/>
      <c r="AE126" s="27"/>
      <c r="AF126" s="27"/>
      <c r="AG126" s="82"/>
      <c r="AH126" s="82"/>
      <c r="AI126" s="82"/>
      <c r="AJ126" s="82"/>
    </row>
    <row r="127" spans="1:36" s="12" customFormat="1" ht="12.75" customHeight="1" x14ac:dyDescent="0.25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27"/>
      <c r="AA127" s="27"/>
      <c r="AB127" s="27"/>
      <c r="AC127" s="27"/>
      <c r="AD127" s="27"/>
      <c r="AE127" s="27"/>
      <c r="AF127" s="27"/>
      <c r="AG127" s="82"/>
      <c r="AH127" s="82"/>
      <c r="AI127" s="82"/>
      <c r="AJ127" s="82"/>
    </row>
    <row r="128" spans="1:36" s="12" customFormat="1" ht="12.75" customHeight="1" x14ac:dyDescent="0.25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27"/>
      <c r="AA128" s="27"/>
      <c r="AB128" s="27"/>
      <c r="AC128" s="27"/>
      <c r="AD128" s="27"/>
      <c r="AE128" s="27"/>
      <c r="AF128" s="27"/>
      <c r="AG128" s="82"/>
      <c r="AH128" s="82"/>
      <c r="AI128" s="82"/>
      <c r="AJ128" s="82"/>
    </row>
    <row r="129" spans="1:36" s="12" customFormat="1" ht="12.75" customHeight="1" x14ac:dyDescent="0.25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27"/>
      <c r="AA129" s="27"/>
      <c r="AB129" s="27"/>
      <c r="AC129" s="27"/>
      <c r="AD129" s="27"/>
      <c r="AE129" s="27"/>
      <c r="AF129" s="27"/>
      <c r="AG129" s="82"/>
      <c r="AH129" s="82"/>
      <c r="AI129" s="82"/>
      <c r="AJ129" s="82"/>
    </row>
    <row r="130" spans="1:36" s="12" customFormat="1" ht="12.75" customHeight="1" x14ac:dyDescent="0.25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27"/>
      <c r="AA130" s="27"/>
      <c r="AB130" s="27"/>
      <c r="AC130" s="27"/>
      <c r="AD130" s="27"/>
      <c r="AE130" s="27"/>
      <c r="AF130" s="27"/>
      <c r="AG130" s="82"/>
      <c r="AH130" s="82"/>
      <c r="AI130" s="82"/>
      <c r="AJ130" s="82"/>
    </row>
    <row r="131" spans="1:36" s="12" customFormat="1" ht="12.75" customHeight="1" x14ac:dyDescent="0.25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27"/>
      <c r="AA131" s="27"/>
      <c r="AB131" s="27"/>
      <c r="AC131" s="27"/>
      <c r="AD131" s="27"/>
      <c r="AE131" s="27"/>
      <c r="AF131" s="27"/>
      <c r="AG131" s="82"/>
      <c r="AH131" s="82"/>
      <c r="AI131" s="82"/>
      <c r="AJ131" s="82"/>
    </row>
    <row r="132" spans="1:36" s="12" customFormat="1" ht="12.75" customHeight="1" x14ac:dyDescent="0.25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27"/>
      <c r="AA132" s="27"/>
      <c r="AB132" s="27"/>
      <c r="AC132" s="27"/>
      <c r="AD132" s="27"/>
      <c r="AE132" s="27"/>
      <c r="AF132" s="27"/>
      <c r="AG132" s="82"/>
      <c r="AH132" s="82"/>
      <c r="AI132" s="82"/>
      <c r="AJ132" s="82"/>
    </row>
    <row r="133" spans="1:36" s="12" customFormat="1" ht="12.75" customHeight="1" x14ac:dyDescent="0.25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27"/>
      <c r="AA133" s="27"/>
      <c r="AB133" s="27"/>
      <c r="AC133" s="27"/>
      <c r="AD133" s="27"/>
      <c r="AE133" s="27"/>
      <c r="AF133" s="27"/>
      <c r="AG133" s="82"/>
      <c r="AH133" s="82"/>
      <c r="AI133" s="82"/>
      <c r="AJ133" s="82"/>
    </row>
    <row r="134" spans="1:36" s="12" customFormat="1" ht="12.75" customHeight="1" x14ac:dyDescent="0.25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27"/>
      <c r="AA134" s="27"/>
      <c r="AB134" s="27"/>
      <c r="AC134" s="27"/>
      <c r="AD134" s="27"/>
      <c r="AE134" s="27"/>
      <c r="AF134" s="27"/>
      <c r="AG134" s="82"/>
      <c r="AH134" s="82"/>
      <c r="AI134" s="82"/>
      <c r="AJ134" s="82"/>
    </row>
    <row r="135" spans="1:36" s="12" customFormat="1" ht="12.75" customHeight="1" x14ac:dyDescent="0.25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27"/>
      <c r="AA135" s="27"/>
      <c r="AB135" s="27"/>
      <c r="AC135" s="27"/>
      <c r="AD135" s="27"/>
      <c r="AE135" s="27"/>
      <c r="AF135" s="27"/>
      <c r="AG135" s="82"/>
      <c r="AH135" s="82"/>
      <c r="AI135" s="82"/>
      <c r="AJ135" s="82"/>
    </row>
    <row r="136" spans="1:36" s="12" customFormat="1" ht="12.75" customHeight="1" x14ac:dyDescent="0.25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27"/>
      <c r="AA136" s="27"/>
      <c r="AB136" s="27"/>
      <c r="AC136" s="27"/>
      <c r="AD136" s="27"/>
      <c r="AE136" s="27"/>
      <c r="AF136" s="27"/>
      <c r="AG136" s="82"/>
      <c r="AH136" s="82"/>
      <c r="AI136" s="82"/>
      <c r="AJ136" s="82"/>
    </row>
    <row r="137" spans="1:36" s="12" customFormat="1" ht="12.75" customHeight="1" x14ac:dyDescent="0.25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27"/>
      <c r="AA137" s="27"/>
      <c r="AB137" s="27"/>
      <c r="AC137" s="27"/>
      <c r="AD137" s="27"/>
      <c r="AE137" s="27"/>
      <c r="AF137" s="27"/>
      <c r="AG137" s="82"/>
      <c r="AH137" s="82"/>
      <c r="AI137" s="82"/>
      <c r="AJ137" s="82"/>
    </row>
    <row r="138" spans="1:36" s="12" customFormat="1" ht="12.75" customHeight="1" x14ac:dyDescent="0.25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27"/>
      <c r="AA138" s="27"/>
      <c r="AB138" s="27"/>
      <c r="AC138" s="27"/>
      <c r="AD138" s="27"/>
      <c r="AE138" s="27"/>
      <c r="AF138" s="27"/>
      <c r="AG138" s="82"/>
      <c r="AH138" s="82"/>
      <c r="AI138" s="82"/>
      <c r="AJ138" s="82"/>
    </row>
    <row r="139" spans="1:36" s="12" customFormat="1" ht="12.75" customHeight="1" x14ac:dyDescent="0.25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27"/>
      <c r="AA139" s="27"/>
      <c r="AB139" s="27"/>
      <c r="AC139" s="27"/>
      <c r="AD139" s="27"/>
      <c r="AE139" s="27"/>
      <c r="AF139" s="27"/>
      <c r="AG139" s="82"/>
      <c r="AH139" s="82"/>
      <c r="AI139" s="82"/>
      <c r="AJ139" s="82"/>
    </row>
    <row r="140" spans="1:36" s="12" customFormat="1" ht="12.75" customHeight="1" x14ac:dyDescent="0.25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27"/>
      <c r="AA140" s="27"/>
      <c r="AB140" s="27"/>
      <c r="AC140" s="27"/>
      <c r="AD140" s="27"/>
      <c r="AE140" s="27"/>
      <c r="AF140" s="27"/>
      <c r="AG140" s="82"/>
      <c r="AH140" s="82"/>
      <c r="AI140" s="82"/>
      <c r="AJ140" s="82"/>
    </row>
    <row r="141" spans="1:36" s="12" customFormat="1" ht="12.75" customHeight="1" x14ac:dyDescent="0.25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27"/>
      <c r="AA141" s="27"/>
      <c r="AB141" s="27"/>
      <c r="AC141" s="27"/>
      <c r="AD141" s="27"/>
      <c r="AE141" s="27"/>
      <c r="AF141" s="27"/>
      <c r="AG141" s="82"/>
      <c r="AH141" s="82"/>
      <c r="AI141" s="82"/>
      <c r="AJ141" s="82"/>
    </row>
    <row r="142" spans="1:36" s="12" customFormat="1" ht="12.75" customHeight="1" x14ac:dyDescent="0.25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27"/>
      <c r="AA142" s="27"/>
      <c r="AB142" s="27"/>
      <c r="AC142" s="27"/>
      <c r="AD142" s="27"/>
      <c r="AE142" s="27"/>
      <c r="AF142" s="27"/>
      <c r="AG142" s="82"/>
      <c r="AH142" s="82"/>
      <c r="AI142" s="82"/>
      <c r="AJ142" s="82"/>
    </row>
    <row r="143" spans="1:36" s="12" customFormat="1" ht="12.75" customHeight="1" x14ac:dyDescent="0.25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27"/>
      <c r="AA143" s="27"/>
      <c r="AB143" s="27"/>
      <c r="AC143" s="27"/>
      <c r="AD143" s="27"/>
      <c r="AE143" s="27"/>
      <c r="AF143" s="27"/>
      <c r="AG143" s="82"/>
      <c r="AH143" s="82"/>
      <c r="AI143" s="82"/>
      <c r="AJ143" s="82"/>
    </row>
    <row r="144" spans="1:36" s="12" customFormat="1" ht="12.75" customHeight="1" x14ac:dyDescent="0.25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27"/>
      <c r="AA144" s="27"/>
      <c r="AB144" s="27"/>
      <c r="AC144" s="27"/>
      <c r="AD144" s="27"/>
      <c r="AE144" s="27"/>
      <c r="AF144" s="27"/>
      <c r="AG144" s="82"/>
      <c r="AH144" s="82"/>
      <c r="AI144" s="82"/>
      <c r="AJ144" s="82"/>
    </row>
    <row r="145" spans="1:36" s="12" customFormat="1" ht="12.75" customHeight="1" x14ac:dyDescent="0.25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27"/>
      <c r="AA145" s="27"/>
      <c r="AB145" s="27"/>
      <c r="AC145" s="27"/>
      <c r="AD145" s="27"/>
      <c r="AE145" s="27"/>
      <c r="AF145" s="27"/>
      <c r="AG145" s="82"/>
      <c r="AH145" s="82"/>
      <c r="AI145" s="82"/>
      <c r="AJ145" s="82"/>
    </row>
    <row r="146" spans="1:36" s="12" customFormat="1" ht="12.75" customHeight="1" x14ac:dyDescent="0.25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27"/>
      <c r="AA146" s="27"/>
      <c r="AB146" s="27"/>
      <c r="AC146" s="27"/>
      <c r="AD146" s="27"/>
      <c r="AE146" s="27"/>
      <c r="AF146" s="27"/>
      <c r="AG146" s="82"/>
      <c r="AH146" s="82"/>
      <c r="AI146" s="82"/>
      <c r="AJ146" s="82"/>
    </row>
    <row r="147" spans="1:36" s="12" customFormat="1" ht="12.75" customHeight="1" x14ac:dyDescent="0.25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27"/>
      <c r="AA147" s="27"/>
      <c r="AB147" s="27"/>
      <c r="AC147" s="27"/>
      <c r="AD147" s="27"/>
      <c r="AE147" s="27"/>
      <c r="AF147" s="27"/>
      <c r="AG147" s="82"/>
      <c r="AH147" s="82"/>
      <c r="AI147" s="82"/>
      <c r="AJ147" s="82"/>
    </row>
    <row r="148" spans="1:36" s="12" customFormat="1" ht="12.75" customHeight="1" x14ac:dyDescent="0.25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27"/>
      <c r="AA148" s="27"/>
      <c r="AB148" s="27"/>
      <c r="AC148" s="27"/>
      <c r="AD148" s="27"/>
      <c r="AE148" s="27"/>
      <c r="AF148" s="27"/>
      <c r="AG148" s="82"/>
      <c r="AH148" s="82"/>
      <c r="AI148" s="82"/>
      <c r="AJ148" s="82"/>
    </row>
    <row r="149" spans="1:36" s="12" customFormat="1" ht="12.75" customHeight="1" x14ac:dyDescent="0.25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27"/>
      <c r="AA149" s="27"/>
      <c r="AB149" s="27"/>
      <c r="AC149" s="27"/>
      <c r="AD149" s="27"/>
      <c r="AE149" s="27"/>
      <c r="AF149" s="27"/>
      <c r="AG149" s="82"/>
      <c r="AH149" s="82"/>
      <c r="AI149" s="82"/>
      <c r="AJ149" s="82"/>
    </row>
    <row r="150" spans="1:36" s="12" customFormat="1" ht="12.75" customHeight="1" x14ac:dyDescent="0.25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27"/>
      <c r="AA150" s="27"/>
      <c r="AB150" s="27"/>
      <c r="AC150" s="27"/>
      <c r="AD150" s="27"/>
      <c r="AE150" s="27"/>
      <c r="AF150" s="27"/>
      <c r="AG150" s="82"/>
      <c r="AH150" s="82"/>
      <c r="AI150" s="82"/>
      <c r="AJ150" s="82"/>
    </row>
    <row r="151" spans="1:36" s="12" customFormat="1" ht="12.75" customHeight="1" x14ac:dyDescent="0.25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27"/>
      <c r="AA151" s="27"/>
      <c r="AB151" s="27"/>
      <c r="AC151" s="27"/>
      <c r="AD151" s="27"/>
      <c r="AE151" s="27"/>
      <c r="AF151" s="27"/>
      <c r="AG151" s="82"/>
      <c r="AH151" s="82"/>
      <c r="AI151" s="82"/>
      <c r="AJ151" s="82"/>
    </row>
    <row r="152" spans="1:36" s="12" customFormat="1" ht="12.75" customHeight="1" x14ac:dyDescent="0.25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27"/>
      <c r="AA152" s="27"/>
      <c r="AB152" s="27"/>
      <c r="AC152" s="27"/>
      <c r="AD152" s="27"/>
      <c r="AE152" s="27"/>
      <c r="AF152" s="27"/>
      <c r="AG152" s="82"/>
      <c r="AH152" s="82"/>
      <c r="AI152" s="82"/>
      <c r="AJ152" s="82"/>
    </row>
    <row r="153" spans="1:36" s="12" customFormat="1" ht="12.75" customHeight="1" x14ac:dyDescent="0.25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27"/>
      <c r="AA153" s="27"/>
      <c r="AB153" s="27"/>
      <c r="AC153" s="27"/>
      <c r="AD153" s="27"/>
      <c r="AE153" s="27"/>
      <c r="AF153" s="27"/>
      <c r="AG153" s="82"/>
      <c r="AH153" s="82"/>
      <c r="AI153" s="82"/>
      <c r="AJ153" s="82"/>
    </row>
    <row r="154" spans="1:36" s="12" customFormat="1" ht="12.75" customHeight="1" x14ac:dyDescent="0.25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27"/>
      <c r="AA154" s="27"/>
      <c r="AB154" s="27"/>
      <c r="AC154" s="27"/>
      <c r="AD154" s="27"/>
      <c r="AE154" s="27"/>
      <c r="AF154" s="27"/>
      <c r="AG154" s="82"/>
      <c r="AH154" s="82"/>
      <c r="AI154" s="82"/>
      <c r="AJ154" s="82"/>
    </row>
    <row r="155" spans="1:36" s="12" customFormat="1" ht="12.75" customHeight="1" x14ac:dyDescent="0.25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27"/>
      <c r="AA155" s="27"/>
      <c r="AB155" s="27"/>
      <c r="AC155" s="27"/>
      <c r="AD155" s="27"/>
      <c r="AE155" s="27"/>
      <c r="AF155" s="27"/>
      <c r="AG155" s="82"/>
      <c r="AH155" s="82"/>
      <c r="AI155" s="82"/>
      <c r="AJ155" s="82"/>
    </row>
    <row r="156" spans="1:36" s="12" customFormat="1" ht="12.75" customHeight="1" x14ac:dyDescent="0.25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27"/>
      <c r="AA156" s="27"/>
      <c r="AB156" s="27"/>
      <c r="AC156" s="27"/>
      <c r="AD156" s="27"/>
      <c r="AE156" s="27"/>
      <c r="AF156" s="27"/>
      <c r="AG156" s="82"/>
      <c r="AH156" s="82"/>
      <c r="AI156" s="82"/>
      <c r="AJ156" s="82"/>
    </row>
    <row r="157" spans="1:36" s="12" customFormat="1" ht="12.75" customHeight="1" x14ac:dyDescent="0.25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27"/>
      <c r="AA157" s="27"/>
      <c r="AB157" s="27"/>
      <c r="AC157" s="27"/>
      <c r="AD157" s="27"/>
      <c r="AE157" s="27"/>
      <c r="AF157" s="27"/>
      <c r="AG157" s="82"/>
      <c r="AH157" s="82"/>
      <c r="AI157" s="82"/>
      <c r="AJ157" s="82"/>
    </row>
    <row r="158" spans="1:36" s="12" customFormat="1" ht="12.75" customHeight="1" x14ac:dyDescent="0.25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27"/>
      <c r="AA158" s="27"/>
      <c r="AB158" s="27"/>
      <c r="AC158" s="27"/>
      <c r="AD158" s="27"/>
      <c r="AE158" s="27"/>
      <c r="AF158" s="27"/>
      <c r="AG158" s="82"/>
      <c r="AH158" s="82"/>
      <c r="AI158" s="82"/>
      <c r="AJ158" s="82"/>
    </row>
    <row r="159" spans="1:36" s="12" customFormat="1" ht="12.75" customHeight="1" x14ac:dyDescent="0.25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27"/>
      <c r="AA159" s="27"/>
      <c r="AB159" s="27"/>
      <c r="AC159" s="27"/>
      <c r="AD159" s="27"/>
      <c r="AE159" s="27"/>
      <c r="AF159" s="27"/>
      <c r="AG159" s="82"/>
      <c r="AH159" s="82"/>
      <c r="AI159" s="82"/>
      <c r="AJ159" s="82"/>
    </row>
    <row r="160" spans="1:36" s="12" customFormat="1" ht="12.75" customHeight="1" x14ac:dyDescent="0.25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27"/>
      <c r="AA160" s="27"/>
      <c r="AB160" s="27"/>
      <c r="AC160" s="27"/>
      <c r="AD160" s="27"/>
      <c r="AE160" s="27"/>
      <c r="AF160" s="27"/>
      <c r="AG160" s="82"/>
      <c r="AH160" s="82"/>
      <c r="AI160" s="82"/>
      <c r="AJ160" s="82"/>
    </row>
    <row r="161" spans="1:36" s="12" customFormat="1" ht="12.75" customHeight="1" x14ac:dyDescent="0.25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27"/>
      <c r="AA161" s="27"/>
      <c r="AB161" s="27"/>
      <c r="AC161" s="27"/>
      <c r="AD161" s="27"/>
      <c r="AE161" s="27"/>
      <c r="AF161" s="27"/>
      <c r="AG161" s="82"/>
      <c r="AH161" s="82"/>
      <c r="AI161" s="82"/>
      <c r="AJ161" s="82"/>
    </row>
    <row r="162" spans="1:36" s="12" customFormat="1" ht="12.75" customHeight="1" x14ac:dyDescent="0.25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27"/>
      <c r="AA162" s="27"/>
      <c r="AB162" s="27"/>
      <c r="AC162" s="27"/>
      <c r="AD162" s="27"/>
      <c r="AE162" s="27"/>
      <c r="AF162" s="27"/>
      <c r="AG162" s="82"/>
      <c r="AH162" s="82"/>
      <c r="AI162" s="82"/>
      <c r="AJ162" s="82"/>
    </row>
    <row r="163" spans="1:36" s="12" customFormat="1" ht="12.75" customHeight="1" x14ac:dyDescent="0.25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27"/>
      <c r="AA163" s="27"/>
      <c r="AB163" s="27"/>
      <c r="AC163" s="27"/>
      <c r="AD163" s="27"/>
      <c r="AE163" s="27"/>
      <c r="AF163" s="27"/>
      <c r="AG163" s="82"/>
      <c r="AH163" s="82"/>
      <c r="AI163" s="82"/>
      <c r="AJ163" s="82"/>
    </row>
    <row r="164" spans="1:36" s="12" customFormat="1" ht="12.75" customHeight="1" x14ac:dyDescent="0.25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27"/>
      <c r="AA164" s="27"/>
      <c r="AB164" s="27"/>
      <c r="AC164" s="27"/>
      <c r="AD164" s="27"/>
      <c r="AE164" s="27"/>
      <c r="AF164" s="27"/>
      <c r="AG164" s="82"/>
      <c r="AH164" s="82"/>
      <c r="AI164" s="82"/>
      <c r="AJ164" s="82"/>
    </row>
    <row r="165" spans="1:36" s="12" customFormat="1" ht="12.75" customHeight="1" x14ac:dyDescent="0.25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27"/>
      <c r="AA165" s="27"/>
      <c r="AB165" s="27"/>
      <c r="AC165" s="27"/>
      <c r="AD165" s="27"/>
      <c r="AE165" s="27"/>
      <c r="AF165" s="27"/>
      <c r="AG165" s="82"/>
      <c r="AH165" s="82"/>
      <c r="AI165" s="82"/>
      <c r="AJ165" s="82"/>
    </row>
    <row r="166" spans="1:36" s="12" customFormat="1" ht="12.75" customHeight="1" x14ac:dyDescent="0.25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27"/>
      <c r="AA166" s="27"/>
      <c r="AB166" s="27"/>
      <c r="AC166" s="27"/>
      <c r="AD166" s="27"/>
      <c r="AE166" s="27"/>
      <c r="AF166" s="27"/>
      <c r="AG166" s="82"/>
      <c r="AH166" s="82"/>
      <c r="AI166" s="82"/>
      <c r="AJ166" s="82"/>
    </row>
    <row r="167" spans="1:36" s="12" customFormat="1" ht="12.75" customHeight="1" x14ac:dyDescent="0.25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27"/>
      <c r="AA167" s="27"/>
      <c r="AB167" s="27"/>
      <c r="AC167" s="27"/>
      <c r="AD167" s="27"/>
      <c r="AE167" s="27"/>
      <c r="AF167" s="27"/>
      <c r="AG167" s="82"/>
      <c r="AH167" s="82"/>
      <c r="AI167" s="82"/>
      <c r="AJ167" s="82"/>
    </row>
    <row r="168" spans="1:36" s="12" customFormat="1" ht="12.75" customHeight="1" x14ac:dyDescent="0.25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27"/>
      <c r="AA168" s="27"/>
      <c r="AB168" s="27"/>
      <c r="AC168" s="27"/>
      <c r="AD168" s="27"/>
      <c r="AE168" s="27"/>
      <c r="AF168" s="27"/>
      <c r="AG168" s="82"/>
      <c r="AH168" s="82"/>
      <c r="AI168" s="82"/>
      <c r="AJ168" s="82"/>
    </row>
    <row r="169" spans="1:36" s="12" customFormat="1" ht="12.75" customHeight="1" x14ac:dyDescent="0.25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27"/>
      <c r="AA169" s="27"/>
      <c r="AB169" s="27"/>
      <c r="AC169" s="27"/>
      <c r="AD169" s="27"/>
      <c r="AE169" s="27"/>
      <c r="AF169" s="27"/>
      <c r="AG169" s="82"/>
      <c r="AH169" s="82"/>
      <c r="AI169" s="82"/>
      <c r="AJ169" s="82"/>
    </row>
    <row r="170" spans="1:36" s="12" customFormat="1" ht="12.75" customHeight="1" x14ac:dyDescent="0.25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27"/>
      <c r="AA170" s="27"/>
      <c r="AB170" s="27"/>
      <c r="AC170" s="27"/>
      <c r="AD170" s="27"/>
      <c r="AE170" s="27"/>
      <c r="AF170" s="27"/>
      <c r="AG170" s="82"/>
      <c r="AH170" s="82"/>
      <c r="AI170" s="82"/>
      <c r="AJ170" s="82"/>
    </row>
    <row r="171" spans="1:36" s="12" customFormat="1" ht="12.75" customHeight="1" x14ac:dyDescent="0.25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27"/>
      <c r="AA171" s="27"/>
      <c r="AB171" s="27"/>
      <c r="AC171" s="27"/>
      <c r="AD171" s="27"/>
      <c r="AE171" s="27"/>
      <c r="AF171" s="27"/>
      <c r="AG171" s="82"/>
      <c r="AH171" s="82"/>
      <c r="AI171" s="82"/>
      <c r="AJ171" s="82"/>
    </row>
    <row r="172" spans="1:36" s="12" customFormat="1" ht="12.75" customHeight="1" x14ac:dyDescent="0.25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27"/>
      <c r="AA172" s="27"/>
      <c r="AB172" s="27"/>
      <c r="AC172" s="27"/>
      <c r="AD172" s="27"/>
      <c r="AE172" s="27"/>
      <c r="AF172" s="27"/>
      <c r="AG172" s="82"/>
      <c r="AH172" s="82"/>
      <c r="AI172" s="82"/>
      <c r="AJ172" s="82"/>
    </row>
    <row r="173" spans="1:36" s="12" customFormat="1" ht="12.75" customHeight="1" x14ac:dyDescent="0.25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27"/>
      <c r="AA173" s="27"/>
      <c r="AB173" s="27"/>
      <c r="AC173" s="27"/>
      <c r="AD173" s="27"/>
      <c r="AE173" s="27"/>
      <c r="AF173" s="27"/>
      <c r="AG173" s="82"/>
      <c r="AH173" s="82"/>
      <c r="AI173" s="82"/>
      <c r="AJ173" s="82"/>
    </row>
    <row r="174" spans="1:36" s="12" customFormat="1" ht="12.75" customHeight="1" x14ac:dyDescent="0.25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27"/>
      <c r="AA174" s="27"/>
      <c r="AB174" s="27"/>
      <c r="AC174" s="27"/>
      <c r="AD174" s="27"/>
      <c r="AE174" s="27"/>
      <c r="AF174" s="27"/>
      <c r="AG174" s="82"/>
      <c r="AH174" s="82"/>
      <c r="AI174" s="82"/>
      <c r="AJ174" s="82"/>
    </row>
    <row r="175" spans="1:36" s="12" customFormat="1" ht="12.75" customHeight="1" x14ac:dyDescent="0.25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27"/>
      <c r="AA175" s="27"/>
      <c r="AB175" s="27"/>
      <c r="AC175" s="27"/>
      <c r="AD175" s="27"/>
      <c r="AE175" s="27"/>
      <c r="AF175" s="27"/>
      <c r="AG175" s="82"/>
      <c r="AH175" s="82"/>
      <c r="AI175" s="82"/>
      <c r="AJ175" s="82"/>
    </row>
    <row r="176" spans="1:36" s="12" customFormat="1" ht="12.75" customHeight="1" x14ac:dyDescent="0.25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27"/>
      <c r="AA176" s="27"/>
      <c r="AB176" s="27"/>
      <c r="AC176" s="27"/>
      <c r="AD176" s="27"/>
      <c r="AE176" s="27"/>
      <c r="AF176" s="27"/>
      <c r="AG176" s="82"/>
      <c r="AH176" s="82"/>
      <c r="AI176" s="82"/>
      <c r="AJ176" s="82"/>
    </row>
    <row r="177" spans="1:36" s="12" customFormat="1" ht="12.75" customHeight="1" x14ac:dyDescent="0.25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27"/>
      <c r="AA177" s="27"/>
      <c r="AB177" s="27"/>
      <c r="AC177" s="27"/>
      <c r="AD177" s="27"/>
      <c r="AE177" s="27"/>
      <c r="AF177" s="27"/>
      <c r="AG177" s="82"/>
      <c r="AH177" s="82"/>
      <c r="AI177" s="82"/>
      <c r="AJ177" s="82"/>
    </row>
    <row r="178" spans="1:36" s="12" customFormat="1" ht="12.75" customHeight="1" x14ac:dyDescent="0.25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27"/>
      <c r="AA178" s="27"/>
      <c r="AB178" s="27"/>
      <c r="AC178" s="27"/>
      <c r="AD178" s="27"/>
      <c r="AE178" s="27"/>
      <c r="AF178" s="27"/>
      <c r="AG178" s="82"/>
      <c r="AH178" s="82"/>
      <c r="AI178" s="82"/>
      <c r="AJ178" s="82"/>
    </row>
    <row r="179" spans="1:36" s="12" customFormat="1" ht="12.75" customHeight="1" x14ac:dyDescent="0.25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27"/>
      <c r="AA179" s="27"/>
      <c r="AB179" s="27"/>
      <c r="AC179" s="27"/>
      <c r="AD179" s="27"/>
      <c r="AE179" s="27"/>
      <c r="AF179" s="27"/>
      <c r="AG179" s="82"/>
      <c r="AH179" s="82"/>
      <c r="AI179" s="82"/>
      <c r="AJ179" s="82"/>
    </row>
    <row r="180" spans="1:36" s="12" customFormat="1" ht="12.75" customHeight="1" x14ac:dyDescent="0.25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27"/>
      <c r="AA180" s="27"/>
      <c r="AB180" s="27"/>
      <c r="AC180" s="27"/>
      <c r="AD180" s="27"/>
      <c r="AE180" s="27"/>
      <c r="AF180" s="27"/>
      <c r="AG180" s="82"/>
      <c r="AH180" s="82"/>
      <c r="AI180" s="82"/>
      <c r="AJ180" s="82"/>
    </row>
    <row r="181" spans="1:36" s="12" customFormat="1" ht="12.75" customHeight="1" x14ac:dyDescent="0.25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27"/>
      <c r="AA181" s="27"/>
      <c r="AB181" s="27"/>
      <c r="AC181" s="27"/>
      <c r="AD181" s="27"/>
      <c r="AE181" s="27"/>
      <c r="AF181" s="27"/>
      <c r="AG181" s="82"/>
      <c r="AH181" s="82"/>
      <c r="AI181" s="82"/>
      <c r="AJ181" s="82"/>
    </row>
    <row r="182" spans="1:36" s="12" customFormat="1" ht="12.75" customHeight="1" x14ac:dyDescent="0.25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27"/>
      <c r="AA182" s="27"/>
      <c r="AB182" s="27"/>
      <c r="AC182" s="27"/>
      <c r="AD182" s="27"/>
      <c r="AE182" s="27"/>
      <c r="AF182" s="27"/>
      <c r="AG182" s="82"/>
      <c r="AH182" s="82"/>
      <c r="AI182" s="82"/>
      <c r="AJ182" s="82"/>
    </row>
    <row r="183" spans="1:36" s="12" customFormat="1" ht="12.75" customHeight="1" x14ac:dyDescent="0.25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27"/>
      <c r="AA183" s="27"/>
      <c r="AB183" s="27"/>
      <c r="AC183" s="27"/>
      <c r="AD183" s="27"/>
      <c r="AE183" s="27"/>
      <c r="AF183" s="27"/>
      <c r="AG183" s="82"/>
      <c r="AH183" s="82"/>
      <c r="AI183" s="82"/>
      <c r="AJ183" s="82"/>
    </row>
    <row r="184" spans="1:36" s="12" customFormat="1" ht="12.75" customHeight="1" x14ac:dyDescent="0.25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27"/>
      <c r="AA184" s="27"/>
      <c r="AB184" s="27"/>
      <c r="AC184" s="27"/>
      <c r="AD184" s="27"/>
      <c r="AE184" s="27"/>
      <c r="AF184" s="27"/>
      <c r="AG184" s="82"/>
      <c r="AH184" s="82"/>
      <c r="AI184" s="82"/>
      <c r="AJ184" s="82"/>
    </row>
    <row r="185" spans="1:36" s="12" customFormat="1" ht="12.75" customHeight="1" x14ac:dyDescent="0.25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27"/>
      <c r="AA185" s="27"/>
      <c r="AB185" s="27"/>
      <c r="AC185" s="27"/>
      <c r="AD185" s="27"/>
      <c r="AE185" s="27"/>
      <c r="AF185" s="27"/>
      <c r="AG185" s="82"/>
      <c r="AH185" s="82"/>
      <c r="AI185" s="82"/>
      <c r="AJ185" s="82"/>
    </row>
    <row r="186" spans="1:36" s="12" customFormat="1" ht="12.75" customHeight="1" x14ac:dyDescent="0.25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27"/>
      <c r="AA186" s="27"/>
      <c r="AB186" s="27"/>
      <c r="AC186" s="27"/>
      <c r="AD186" s="27"/>
      <c r="AE186" s="27"/>
      <c r="AF186" s="27"/>
      <c r="AG186" s="82"/>
      <c r="AH186" s="82"/>
      <c r="AI186" s="82"/>
      <c r="AJ186" s="82"/>
    </row>
    <row r="187" spans="1:36" s="12" customFormat="1" ht="12.75" customHeight="1" x14ac:dyDescent="0.25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27"/>
      <c r="AA187" s="27"/>
      <c r="AB187" s="27"/>
      <c r="AC187" s="27"/>
      <c r="AD187" s="27"/>
      <c r="AE187" s="27"/>
      <c r="AF187" s="27"/>
      <c r="AG187" s="82"/>
      <c r="AH187" s="82"/>
      <c r="AI187" s="82"/>
      <c r="AJ187" s="82"/>
    </row>
    <row r="188" spans="1:36" s="12" customFormat="1" ht="12.75" customHeight="1" x14ac:dyDescent="0.25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27"/>
      <c r="AA188" s="27"/>
      <c r="AB188" s="27"/>
      <c r="AC188" s="27"/>
      <c r="AD188" s="27"/>
      <c r="AE188" s="27"/>
      <c r="AF188" s="27"/>
      <c r="AG188" s="82"/>
      <c r="AH188" s="82"/>
      <c r="AI188" s="82"/>
      <c r="AJ188" s="82"/>
    </row>
    <row r="189" spans="1:36" s="12" customFormat="1" ht="12.75" customHeight="1" x14ac:dyDescent="0.25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27"/>
      <c r="AA189" s="27"/>
      <c r="AB189" s="27"/>
      <c r="AC189" s="27"/>
      <c r="AD189" s="27"/>
      <c r="AE189" s="27"/>
      <c r="AF189" s="27"/>
      <c r="AG189" s="82"/>
      <c r="AH189" s="82"/>
      <c r="AI189" s="82"/>
      <c r="AJ189" s="82"/>
    </row>
    <row r="190" spans="1:36" s="12" customFormat="1" ht="12.75" customHeight="1" x14ac:dyDescent="0.25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27"/>
      <c r="AA190" s="27"/>
      <c r="AB190" s="27"/>
      <c r="AC190" s="27"/>
      <c r="AD190" s="27"/>
      <c r="AE190" s="27"/>
      <c r="AF190" s="27"/>
      <c r="AG190" s="82"/>
      <c r="AH190" s="82"/>
      <c r="AI190" s="82"/>
      <c r="AJ190" s="82"/>
    </row>
    <row r="191" spans="1:36" s="12" customFormat="1" ht="12.75" customHeight="1" x14ac:dyDescent="0.25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27"/>
      <c r="AA191" s="27"/>
      <c r="AB191" s="27"/>
      <c r="AC191" s="27"/>
      <c r="AD191" s="27"/>
      <c r="AE191" s="27"/>
      <c r="AF191" s="27"/>
      <c r="AG191" s="82"/>
      <c r="AH191" s="82"/>
      <c r="AI191" s="82"/>
      <c r="AJ191" s="82"/>
    </row>
    <row r="192" spans="1:36" s="12" customFormat="1" ht="12.75" customHeight="1" x14ac:dyDescent="0.25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27"/>
      <c r="AA192" s="27"/>
      <c r="AB192" s="27"/>
      <c r="AC192" s="27"/>
      <c r="AD192" s="27"/>
      <c r="AE192" s="27"/>
      <c r="AF192" s="27"/>
      <c r="AG192" s="82"/>
      <c r="AH192" s="82"/>
      <c r="AI192" s="82"/>
      <c r="AJ192" s="82"/>
    </row>
    <row r="193" spans="1:36" s="12" customFormat="1" ht="12.75" customHeight="1" x14ac:dyDescent="0.25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27"/>
      <c r="AA193" s="27"/>
      <c r="AB193" s="27"/>
      <c r="AC193" s="27"/>
      <c r="AD193" s="27"/>
      <c r="AE193" s="27"/>
      <c r="AF193" s="27"/>
      <c r="AG193" s="82"/>
      <c r="AH193" s="82"/>
      <c r="AI193" s="82"/>
      <c r="AJ193" s="82"/>
    </row>
    <row r="194" spans="1:36" s="12" customFormat="1" ht="12.75" customHeight="1" x14ac:dyDescent="0.25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27"/>
      <c r="AA194" s="27"/>
      <c r="AB194" s="27"/>
      <c r="AC194" s="27"/>
      <c r="AD194" s="27"/>
      <c r="AE194" s="27"/>
      <c r="AF194" s="27"/>
      <c r="AG194" s="82"/>
      <c r="AH194" s="82"/>
      <c r="AI194" s="82"/>
      <c r="AJ194" s="82"/>
    </row>
    <row r="195" spans="1:36" s="12" customFormat="1" ht="12.75" customHeight="1" x14ac:dyDescent="0.25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27"/>
      <c r="AA195" s="27"/>
      <c r="AB195" s="27"/>
      <c r="AC195" s="27"/>
      <c r="AD195" s="27"/>
      <c r="AE195" s="27"/>
      <c r="AF195" s="27"/>
      <c r="AG195" s="82"/>
      <c r="AH195" s="82"/>
      <c r="AI195" s="82"/>
      <c r="AJ195" s="82"/>
    </row>
    <row r="196" spans="1:36" s="12" customFormat="1" ht="12.75" customHeight="1" x14ac:dyDescent="0.25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27"/>
      <c r="AA196" s="27"/>
      <c r="AB196" s="27"/>
      <c r="AC196" s="27"/>
      <c r="AD196" s="27"/>
      <c r="AE196" s="27"/>
      <c r="AF196" s="27"/>
      <c r="AG196" s="82"/>
      <c r="AH196" s="82"/>
      <c r="AI196" s="82"/>
      <c r="AJ196" s="82"/>
    </row>
    <row r="197" spans="1:36" s="12" customFormat="1" ht="12.75" customHeight="1" x14ac:dyDescent="0.25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27"/>
      <c r="AA197" s="27"/>
      <c r="AB197" s="27"/>
      <c r="AC197" s="27"/>
      <c r="AD197" s="27"/>
      <c r="AE197" s="27"/>
      <c r="AF197" s="27"/>
      <c r="AG197" s="82"/>
      <c r="AH197" s="82"/>
      <c r="AI197" s="82"/>
      <c r="AJ197" s="82"/>
    </row>
    <row r="198" spans="1:36" s="12" customFormat="1" ht="12.75" customHeight="1" x14ac:dyDescent="0.25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27"/>
      <c r="AA198" s="27"/>
      <c r="AB198" s="27"/>
      <c r="AC198" s="27"/>
      <c r="AD198" s="27"/>
      <c r="AE198" s="27"/>
      <c r="AF198" s="27"/>
      <c r="AG198" s="82"/>
      <c r="AH198" s="82"/>
      <c r="AI198" s="82"/>
      <c r="AJ198" s="82"/>
    </row>
    <row r="199" spans="1:36" s="12" customFormat="1" ht="12.75" customHeight="1" x14ac:dyDescent="0.25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27"/>
      <c r="AA199" s="27"/>
      <c r="AB199" s="27"/>
      <c r="AC199" s="27"/>
      <c r="AD199" s="27"/>
      <c r="AE199" s="27"/>
      <c r="AF199" s="27"/>
      <c r="AG199" s="82"/>
      <c r="AH199" s="82"/>
      <c r="AI199" s="82"/>
      <c r="AJ199" s="82"/>
    </row>
    <row r="200" spans="1:36" s="12" customFormat="1" ht="12.75" customHeight="1" x14ac:dyDescent="0.25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27"/>
      <c r="AA200" s="27"/>
      <c r="AB200" s="27"/>
      <c r="AC200" s="27"/>
      <c r="AD200" s="27"/>
      <c r="AE200" s="27"/>
      <c r="AF200" s="27"/>
      <c r="AG200" s="82"/>
      <c r="AH200" s="82"/>
      <c r="AI200" s="82"/>
      <c r="AJ200" s="82"/>
    </row>
    <row r="201" spans="1:36" s="12" customFormat="1" ht="12.75" customHeight="1" x14ac:dyDescent="0.25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27"/>
      <c r="AA201" s="27"/>
      <c r="AB201" s="27"/>
      <c r="AC201" s="27"/>
      <c r="AD201" s="27"/>
      <c r="AE201" s="27"/>
      <c r="AF201" s="27"/>
      <c r="AG201" s="82"/>
      <c r="AH201" s="82"/>
      <c r="AI201" s="82"/>
      <c r="AJ201" s="82"/>
    </row>
    <row r="202" spans="1:36" s="12" customFormat="1" ht="12.75" customHeight="1" x14ac:dyDescent="0.25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27"/>
      <c r="AA202" s="27"/>
      <c r="AB202" s="27"/>
      <c r="AC202" s="27"/>
      <c r="AD202" s="27"/>
      <c r="AE202" s="27"/>
      <c r="AF202" s="27"/>
      <c r="AG202" s="82"/>
      <c r="AH202" s="82"/>
      <c r="AI202" s="82"/>
      <c r="AJ202" s="82"/>
    </row>
    <row r="203" spans="1:36" s="12" customFormat="1" ht="12.75" customHeight="1" x14ac:dyDescent="0.25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27"/>
      <c r="AA203" s="27"/>
      <c r="AB203" s="27"/>
      <c r="AC203" s="27"/>
      <c r="AD203" s="27"/>
      <c r="AE203" s="27"/>
      <c r="AF203" s="27"/>
      <c r="AG203" s="82"/>
      <c r="AH203" s="82"/>
      <c r="AI203" s="82"/>
      <c r="AJ203" s="82"/>
    </row>
    <row r="204" spans="1:36" s="12" customFormat="1" ht="12.75" customHeight="1" x14ac:dyDescent="0.25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27"/>
      <c r="AA204" s="27"/>
      <c r="AB204" s="27"/>
      <c r="AC204" s="27"/>
      <c r="AD204" s="27"/>
      <c r="AE204" s="27"/>
      <c r="AF204" s="27"/>
      <c r="AG204" s="82"/>
      <c r="AH204" s="82"/>
      <c r="AI204" s="82"/>
      <c r="AJ204" s="82"/>
    </row>
    <row r="205" spans="1:36" s="12" customFormat="1" ht="12.75" customHeight="1" x14ac:dyDescent="0.25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27"/>
      <c r="AA205" s="27"/>
      <c r="AB205" s="27"/>
      <c r="AC205" s="27"/>
      <c r="AD205" s="27"/>
      <c r="AE205" s="27"/>
      <c r="AF205" s="27"/>
      <c r="AG205" s="82"/>
      <c r="AH205" s="82"/>
      <c r="AI205" s="82"/>
      <c r="AJ205" s="82"/>
    </row>
    <row r="206" spans="1:36" s="12" customFormat="1" ht="12.75" customHeight="1" x14ac:dyDescent="0.25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27"/>
      <c r="AA206" s="27"/>
      <c r="AB206" s="27"/>
      <c r="AC206" s="27"/>
      <c r="AD206" s="27"/>
      <c r="AE206" s="27"/>
      <c r="AF206" s="27"/>
      <c r="AG206" s="82"/>
      <c r="AH206" s="82"/>
      <c r="AI206" s="82"/>
      <c r="AJ206" s="82"/>
    </row>
    <row r="207" spans="1:36" s="12" customFormat="1" ht="12.75" customHeight="1" x14ac:dyDescent="0.25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27"/>
      <c r="AA207" s="27"/>
      <c r="AB207" s="27"/>
      <c r="AC207" s="27"/>
      <c r="AD207" s="27"/>
      <c r="AE207" s="27"/>
      <c r="AF207" s="27"/>
      <c r="AG207" s="82"/>
      <c r="AH207" s="82"/>
      <c r="AI207" s="82"/>
      <c r="AJ207" s="82"/>
    </row>
    <row r="208" spans="1:36" s="12" customFormat="1" ht="12.75" customHeight="1" x14ac:dyDescent="0.25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27"/>
      <c r="AA208" s="27"/>
      <c r="AB208" s="27"/>
      <c r="AC208" s="27"/>
      <c r="AD208" s="27"/>
      <c r="AE208" s="27"/>
      <c r="AF208" s="27"/>
      <c r="AG208" s="82"/>
      <c r="AH208" s="82"/>
      <c r="AI208" s="82"/>
      <c r="AJ208" s="82"/>
    </row>
    <row r="209" spans="1:36" s="12" customFormat="1" ht="12.75" customHeight="1" x14ac:dyDescent="0.25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27"/>
      <c r="AA209" s="27"/>
      <c r="AB209" s="27"/>
      <c r="AC209" s="27"/>
      <c r="AD209" s="27"/>
      <c r="AE209" s="27"/>
      <c r="AF209" s="27"/>
      <c r="AG209" s="82"/>
      <c r="AH209" s="82"/>
      <c r="AI209" s="82"/>
      <c r="AJ209" s="82"/>
    </row>
    <row r="210" spans="1:36" s="12" customFormat="1" ht="12.75" customHeight="1" x14ac:dyDescent="0.25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27"/>
      <c r="AA210" s="27"/>
      <c r="AB210" s="27"/>
      <c r="AC210" s="27"/>
      <c r="AD210" s="27"/>
      <c r="AE210" s="27"/>
      <c r="AF210" s="27"/>
      <c r="AG210" s="82"/>
      <c r="AH210" s="82"/>
      <c r="AI210" s="82"/>
      <c r="AJ210" s="82"/>
    </row>
    <row r="211" spans="1:36" s="12" customFormat="1" ht="12.75" customHeight="1" x14ac:dyDescent="0.25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27"/>
      <c r="AA211" s="27"/>
      <c r="AB211" s="27"/>
      <c r="AC211" s="27"/>
      <c r="AD211" s="27"/>
      <c r="AE211" s="27"/>
      <c r="AF211" s="27"/>
      <c r="AG211" s="82"/>
      <c r="AH211" s="82"/>
      <c r="AI211" s="82"/>
      <c r="AJ211" s="82"/>
    </row>
    <row r="212" spans="1:36" s="12" customFormat="1" ht="12.75" customHeight="1" x14ac:dyDescent="0.25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27"/>
      <c r="AA212" s="27"/>
      <c r="AB212" s="27"/>
      <c r="AC212" s="27"/>
      <c r="AD212" s="27"/>
      <c r="AE212" s="27"/>
      <c r="AF212" s="27"/>
      <c r="AG212" s="82"/>
      <c r="AH212" s="82"/>
      <c r="AI212" s="82"/>
      <c r="AJ212" s="82"/>
    </row>
    <row r="213" spans="1:36" s="12" customFormat="1" ht="12.75" customHeight="1" x14ac:dyDescent="0.25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27"/>
      <c r="AA213" s="27"/>
      <c r="AB213" s="27"/>
      <c r="AC213" s="27"/>
      <c r="AD213" s="27"/>
      <c r="AE213" s="27"/>
      <c r="AF213" s="27"/>
      <c r="AG213" s="82"/>
      <c r="AH213" s="82"/>
      <c r="AI213" s="82"/>
      <c r="AJ213" s="82"/>
    </row>
    <row r="214" spans="1:36" s="12" customFormat="1" ht="12.75" customHeight="1" x14ac:dyDescent="0.25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27"/>
      <c r="AA214" s="27"/>
      <c r="AB214" s="27"/>
      <c r="AC214" s="27"/>
      <c r="AD214" s="27"/>
      <c r="AE214" s="27"/>
      <c r="AF214" s="27"/>
      <c r="AG214" s="82"/>
      <c r="AH214" s="82"/>
      <c r="AI214" s="82"/>
      <c r="AJ214" s="82"/>
    </row>
    <row r="215" spans="1:36" s="12" customFormat="1" ht="12.75" customHeight="1" x14ac:dyDescent="0.25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27"/>
      <c r="AA215" s="27"/>
      <c r="AB215" s="27"/>
      <c r="AC215" s="27"/>
      <c r="AD215" s="27"/>
      <c r="AE215" s="27"/>
      <c r="AF215" s="27"/>
      <c r="AG215" s="82"/>
      <c r="AH215" s="82"/>
      <c r="AI215" s="82"/>
      <c r="AJ215" s="82"/>
    </row>
    <row r="216" spans="1:36" s="12" customFormat="1" ht="12.75" customHeight="1" x14ac:dyDescent="0.25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27"/>
      <c r="AA216" s="27"/>
      <c r="AB216" s="27"/>
      <c r="AC216" s="27"/>
      <c r="AD216" s="27"/>
      <c r="AE216" s="27"/>
      <c r="AF216" s="27"/>
      <c r="AG216" s="82"/>
      <c r="AH216" s="82"/>
      <c r="AI216" s="82"/>
      <c r="AJ216" s="82"/>
    </row>
    <row r="217" spans="1:36" s="12" customFormat="1" ht="12.75" customHeight="1" x14ac:dyDescent="0.25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27"/>
      <c r="AA217" s="27"/>
      <c r="AB217" s="27"/>
      <c r="AC217" s="27"/>
      <c r="AD217" s="27"/>
      <c r="AE217" s="27"/>
      <c r="AF217" s="27"/>
      <c r="AG217" s="82"/>
      <c r="AH217" s="82"/>
      <c r="AI217" s="82"/>
      <c r="AJ217" s="82"/>
    </row>
    <row r="218" spans="1:36" s="12" customFormat="1" ht="12.75" customHeight="1" x14ac:dyDescent="0.25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27"/>
      <c r="AA218" s="27"/>
      <c r="AB218" s="27"/>
      <c r="AC218" s="27"/>
      <c r="AD218" s="27"/>
      <c r="AE218" s="27"/>
      <c r="AF218" s="27"/>
      <c r="AG218" s="82"/>
      <c r="AH218" s="82"/>
      <c r="AI218" s="82"/>
      <c r="AJ218" s="82"/>
    </row>
    <row r="219" spans="1:36" s="12" customFormat="1" ht="12.75" customHeight="1" x14ac:dyDescent="0.25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27"/>
      <c r="AA219" s="27"/>
      <c r="AB219" s="27"/>
      <c r="AC219" s="27"/>
      <c r="AD219" s="27"/>
      <c r="AE219" s="27"/>
      <c r="AF219" s="27"/>
      <c r="AG219" s="82"/>
      <c r="AH219" s="82"/>
      <c r="AI219" s="82"/>
      <c r="AJ219" s="82"/>
    </row>
    <row r="220" spans="1:36" s="12" customFormat="1" ht="12.75" customHeight="1" x14ac:dyDescent="0.25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27"/>
      <c r="AA220" s="27"/>
      <c r="AB220" s="27"/>
      <c r="AC220" s="27"/>
      <c r="AD220" s="27"/>
      <c r="AE220" s="27"/>
      <c r="AF220" s="27"/>
      <c r="AG220" s="82"/>
      <c r="AH220" s="82"/>
      <c r="AI220" s="82"/>
      <c r="AJ220" s="82"/>
    </row>
    <row r="221" spans="1:36" s="12" customFormat="1" ht="12.75" customHeight="1" x14ac:dyDescent="0.25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27"/>
      <c r="AA221" s="27"/>
      <c r="AB221" s="27"/>
      <c r="AC221" s="27"/>
      <c r="AD221" s="27"/>
      <c r="AE221" s="27"/>
      <c r="AF221" s="27"/>
      <c r="AG221" s="82"/>
      <c r="AH221" s="82"/>
      <c r="AI221" s="82"/>
      <c r="AJ221" s="82"/>
    </row>
    <row r="222" spans="1:36" s="12" customFormat="1" ht="12.75" customHeight="1" x14ac:dyDescent="0.25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27"/>
      <c r="AA222" s="27"/>
      <c r="AB222" s="27"/>
      <c r="AC222" s="27"/>
      <c r="AD222" s="27"/>
      <c r="AE222" s="27"/>
      <c r="AF222" s="27"/>
      <c r="AG222" s="82"/>
      <c r="AH222" s="82"/>
      <c r="AI222" s="82"/>
      <c r="AJ222" s="82"/>
    </row>
    <row r="223" spans="1:36" s="12" customFormat="1" ht="12.75" customHeight="1" x14ac:dyDescent="0.25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27"/>
      <c r="AA223" s="27"/>
      <c r="AB223" s="27"/>
      <c r="AC223" s="27"/>
      <c r="AD223" s="27"/>
      <c r="AE223" s="27"/>
      <c r="AF223" s="27"/>
      <c r="AG223" s="82"/>
      <c r="AH223" s="82"/>
      <c r="AI223" s="82"/>
      <c r="AJ223" s="82"/>
    </row>
    <row r="224" spans="1:36" s="12" customFormat="1" ht="12.75" customHeight="1" x14ac:dyDescent="0.25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27"/>
      <c r="AA224" s="27"/>
      <c r="AB224" s="27"/>
      <c r="AC224" s="27"/>
      <c r="AD224" s="27"/>
      <c r="AE224" s="27"/>
      <c r="AF224" s="27"/>
      <c r="AG224" s="82"/>
      <c r="AH224" s="82"/>
      <c r="AI224" s="82"/>
      <c r="AJ224" s="82"/>
    </row>
    <row r="225" spans="1:36" s="12" customFormat="1" ht="12.75" customHeight="1" x14ac:dyDescent="0.25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27"/>
      <c r="AA225" s="27"/>
      <c r="AB225" s="27"/>
      <c r="AC225" s="27"/>
      <c r="AD225" s="27"/>
      <c r="AE225" s="27"/>
      <c r="AF225" s="27"/>
      <c r="AG225" s="82"/>
      <c r="AH225" s="82"/>
      <c r="AI225" s="82"/>
      <c r="AJ225" s="82"/>
    </row>
    <row r="226" spans="1:36" s="12" customFormat="1" ht="12.75" customHeight="1" x14ac:dyDescent="0.25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27"/>
      <c r="AA226" s="27"/>
      <c r="AB226" s="27"/>
      <c r="AC226" s="27"/>
      <c r="AD226" s="27"/>
      <c r="AE226" s="27"/>
      <c r="AF226" s="27"/>
      <c r="AG226" s="82"/>
      <c r="AH226" s="82"/>
      <c r="AI226" s="82"/>
      <c r="AJ226" s="82"/>
    </row>
    <row r="227" spans="1:36" s="12" customFormat="1" ht="12.75" customHeight="1" x14ac:dyDescent="0.25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27"/>
      <c r="AA227" s="27"/>
      <c r="AB227" s="27"/>
      <c r="AC227" s="27"/>
      <c r="AD227" s="27"/>
      <c r="AE227" s="27"/>
      <c r="AF227" s="27"/>
      <c r="AG227" s="82"/>
      <c r="AH227" s="82"/>
      <c r="AI227" s="82"/>
      <c r="AJ227" s="82"/>
    </row>
    <row r="228" spans="1:36" s="12" customFormat="1" ht="12.75" customHeight="1" x14ac:dyDescent="0.25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27"/>
      <c r="AA228" s="27"/>
      <c r="AB228" s="27"/>
      <c r="AC228" s="27"/>
      <c r="AD228" s="27"/>
      <c r="AE228" s="27"/>
      <c r="AF228" s="27"/>
      <c r="AG228" s="82"/>
      <c r="AH228" s="82"/>
      <c r="AI228" s="82"/>
      <c r="AJ228" s="82"/>
    </row>
    <row r="229" spans="1:36" s="12" customFormat="1" ht="12.75" customHeight="1" x14ac:dyDescent="0.25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27"/>
      <c r="AA229" s="27"/>
      <c r="AB229" s="27"/>
      <c r="AC229" s="27"/>
      <c r="AD229" s="27"/>
      <c r="AE229" s="27"/>
      <c r="AF229" s="27"/>
      <c r="AG229" s="82"/>
      <c r="AH229" s="82"/>
      <c r="AI229" s="82"/>
      <c r="AJ229" s="82"/>
    </row>
    <row r="230" spans="1:36" s="12" customFormat="1" ht="12.75" customHeight="1" x14ac:dyDescent="0.25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27"/>
      <c r="AA230" s="27"/>
      <c r="AB230" s="27"/>
      <c r="AC230" s="27"/>
      <c r="AD230" s="27"/>
      <c r="AE230" s="27"/>
      <c r="AF230" s="27"/>
      <c r="AG230" s="82"/>
      <c r="AH230" s="82"/>
      <c r="AI230" s="82"/>
      <c r="AJ230" s="82"/>
    </row>
    <row r="231" spans="1:36" s="12" customFormat="1" ht="12.75" customHeight="1" x14ac:dyDescent="0.25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27"/>
      <c r="AA231" s="27"/>
      <c r="AB231" s="27"/>
      <c r="AC231" s="27"/>
      <c r="AD231" s="27"/>
      <c r="AE231" s="27"/>
      <c r="AF231" s="27"/>
      <c r="AG231" s="82"/>
      <c r="AH231" s="82"/>
      <c r="AI231" s="82"/>
      <c r="AJ231" s="82"/>
    </row>
    <row r="232" spans="1:36" s="12" customFormat="1" ht="12.75" customHeight="1" x14ac:dyDescent="0.25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27"/>
      <c r="AA232" s="27"/>
      <c r="AB232" s="27"/>
      <c r="AC232" s="27"/>
      <c r="AD232" s="27"/>
      <c r="AE232" s="27"/>
      <c r="AF232" s="27"/>
      <c r="AG232" s="82"/>
      <c r="AH232" s="82"/>
      <c r="AI232" s="82"/>
      <c r="AJ232" s="82"/>
    </row>
    <row r="233" spans="1:36" s="12" customFormat="1" ht="12.75" customHeight="1" x14ac:dyDescent="0.25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27"/>
      <c r="AA233" s="27"/>
      <c r="AB233" s="27"/>
      <c r="AC233" s="27"/>
      <c r="AD233" s="27"/>
      <c r="AE233" s="27"/>
      <c r="AF233" s="27"/>
      <c r="AG233" s="82"/>
      <c r="AH233" s="82"/>
      <c r="AI233" s="82"/>
      <c r="AJ233" s="82"/>
    </row>
    <row r="234" spans="1:36" s="12" customFormat="1" ht="12.75" customHeight="1" x14ac:dyDescent="0.25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27"/>
      <c r="AA234" s="27"/>
      <c r="AB234" s="27"/>
      <c r="AC234" s="27"/>
      <c r="AD234" s="27"/>
      <c r="AE234" s="27"/>
      <c r="AF234" s="27"/>
      <c r="AG234" s="82"/>
      <c r="AH234" s="82"/>
      <c r="AI234" s="82"/>
      <c r="AJ234" s="82"/>
    </row>
    <row r="235" spans="1:36" s="12" customFormat="1" ht="12.75" customHeight="1" x14ac:dyDescent="0.25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27"/>
      <c r="AA235" s="27"/>
      <c r="AB235" s="27"/>
      <c r="AC235" s="27"/>
      <c r="AD235" s="27"/>
      <c r="AE235" s="27"/>
      <c r="AF235" s="27"/>
      <c r="AG235" s="82"/>
      <c r="AH235" s="82"/>
      <c r="AI235" s="82"/>
      <c r="AJ235" s="82"/>
    </row>
    <row r="236" spans="1:36" s="12" customFormat="1" ht="12.75" customHeight="1" x14ac:dyDescent="0.25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27"/>
      <c r="AA236" s="27"/>
      <c r="AB236" s="27"/>
      <c r="AC236" s="27"/>
      <c r="AD236" s="27"/>
      <c r="AE236" s="27"/>
      <c r="AF236" s="27"/>
      <c r="AG236" s="82"/>
      <c r="AH236" s="82"/>
      <c r="AI236" s="82"/>
      <c r="AJ236" s="82"/>
    </row>
    <row r="237" spans="1:36" s="12" customFormat="1" ht="12.75" customHeight="1" x14ac:dyDescent="0.25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27"/>
      <c r="AA237" s="27"/>
      <c r="AB237" s="27"/>
      <c r="AC237" s="27"/>
      <c r="AD237" s="27"/>
      <c r="AE237" s="27"/>
      <c r="AF237" s="27"/>
      <c r="AG237" s="82"/>
      <c r="AH237" s="82"/>
      <c r="AI237" s="82"/>
      <c r="AJ237" s="82"/>
    </row>
    <row r="238" spans="1:36" s="12" customFormat="1" ht="12.75" customHeight="1" x14ac:dyDescent="0.25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27"/>
      <c r="AA238" s="27"/>
      <c r="AB238" s="27"/>
      <c r="AC238" s="27"/>
      <c r="AD238" s="27"/>
      <c r="AE238" s="27"/>
      <c r="AF238" s="27"/>
      <c r="AG238" s="82"/>
      <c r="AH238" s="82"/>
      <c r="AI238" s="82"/>
      <c r="AJ238" s="82"/>
    </row>
    <row r="239" spans="1:36" s="12" customFormat="1" ht="12.75" customHeight="1" x14ac:dyDescent="0.25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27"/>
      <c r="AA239" s="27"/>
      <c r="AB239" s="27"/>
      <c r="AC239" s="27"/>
      <c r="AD239" s="27"/>
      <c r="AE239" s="27"/>
      <c r="AF239" s="27"/>
      <c r="AG239" s="82"/>
      <c r="AH239" s="82"/>
      <c r="AI239" s="82"/>
      <c r="AJ239" s="82"/>
    </row>
    <row r="240" spans="1:36" s="12" customFormat="1" ht="12.75" customHeight="1" x14ac:dyDescent="0.25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27"/>
      <c r="AA240" s="27"/>
      <c r="AB240" s="27"/>
      <c r="AC240" s="27"/>
      <c r="AD240" s="27"/>
      <c r="AE240" s="27"/>
      <c r="AF240" s="27"/>
      <c r="AG240" s="82"/>
      <c r="AH240" s="82"/>
      <c r="AI240" s="82"/>
      <c r="AJ240" s="82"/>
    </row>
    <row r="241" spans="1:36" s="12" customFormat="1" ht="12.75" customHeight="1" x14ac:dyDescent="0.25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27"/>
      <c r="AA241" s="27"/>
      <c r="AB241" s="27"/>
      <c r="AC241" s="27"/>
      <c r="AD241" s="27"/>
      <c r="AE241" s="27"/>
      <c r="AF241" s="27"/>
      <c r="AG241" s="82"/>
      <c r="AH241" s="82"/>
      <c r="AI241" s="82"/>
      <c r="AJ241" s="82"/>
    </row>
    <row r="242" spans="1:36" s="12" customFormat="1" ht="12.75" customHeight="1" x14ac:dyDescent="0.25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27"/>
      <c r="AA242" s="27"/>
      <c r="AB242" s="27"/>
      <c r="AC242" s="27"/>
      <c r="AD242" s="27"/>
      <c r="AE242" s="27"/>
      <c r="AF242" s="27"/>
      <c r="AG242" s="82"/>
      <c r="AH242" s="82"/>
      <c r="AI242" s="82"/>
      <c r="AJ242" s="82"/>
    </row>
    <row r="243" spans="1:36" s="12" customFormat="1" ht="12.75" customHeight="1" x14ac:dyDescent="0.25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27"/>
      <c r="AA243" s="27"/>
      <c r="AB243" s="27"/>
      <c r="AC243" s="27"/>
      <c r="AD243" s="27"/>
      <c r="AE243" s="27"/>
      <c r="AF243" s="27"/>
      <c r="AG243" s="82"/>
      <c r="AH243" s="82"/>
      <c r="AI243" s="82"/>
      <c r="AJ243" s="82"/>
    </row>
    <row r="244" spans="1:36" s="12" customFormat="1" ht="12.75" customHeight="1" x14ac:dyDescent="0.25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27"/>
      <c r="AA244" s="27"/>
      <c r="AB244" s="27"/>
      <c r="AC244" s="27"/>
      <c r="AD244" s="27"/>
      <c r="AE244" s="27"/>
      <c r="AF244" s="27"/>
      <c r="AG244" s="82"/>
      <c r="AH244" s="82"/>
      <c r="AI244" s="82"/>
      <c r="AJ244" s="82"/>
    </row>
    <row r="245" spans="1:36" s="12" customFormat="1" ht="12.75" customHeight="1" x14ac:dyDescent="0.25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27"/>
      <c r="AA245" s="27"/>
      <c r="AB245" s="27"/>
      <c r="AC245" s="27"/>
      <c r="AD245" s="27"/>
      <c r="AE245" s="27"/>
      <c r="AF245" s="27"/>
      <c r="AG245" s="82"/>
      <c r="AH245" s="82"/>
      <c r="AI245" s="82"/>
      <c r="AJ245" s="82"/>
    </row>
    <row r="246" spans="1:36" s="12" customFormat="1" ht="12.75" customHeight="1" x14ac:dyDescent="0.25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27"/>
      <c r="AA246" s="27"/>
      <c r="AB246" s="27"/>
      <c r="AC246" s="27"/>
      <c r="AD246" s="27"/>
      <c r="AE246" s="27"/>
      <c r="AF246" s="27"/>
      <c r="AG246" s="82"/>
      <c r="AH246" s="82"/>
      <c r="AI246" s="82"/>
      <c r="AJ246" s="82"/>
    </row>
    <row r="247" spans="1:36" s="12" customFormat="1" ht="12.75" customHeight="1" x14ac:dyDescent="0.25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27"/>
      <c r="AA247" s="27"/>
      <c r="AB247" s="27"/>
      <c r="AC247" s="27"/>
      <c r="AD247" s="27"/>
      <c r="AE247" s="27"/>
      <c r="AF247" s="27"/>
      <c r="AG247" s="82"/>
      <c r="AH247" s="82"/>
      <c r="AI247" s="82"/>
      <c r="AJ247" s="82"/>
    </row>
    <row r="248" spans="1:36" s="12" customFormat="1" ht="12.75" customHeight="1" x14ac:dyDescent="0.25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27"/>
      <c r="AA248" s="27"/>
      <c r="AB248" s="27"/>
      <c r="AC248" s="27"/>
      <c r="AD248" s="27"/>
      <c r="AE248" s="27"/>
      <c r="AF248" s="27"/>
      <c r="AG248" s="82"/>
      <c r="AH248" s="82"/>
      <c r="AI248" s="82"/>
      <c r="AJ248" s="82"/>
    </row>
    <row r="249" spans="1:36" s="12" customFormat="1" ht="12.75" customHeight="1" x14ac:dyDescent="0.25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27"/>
      <c r="AA249" s="27"/>
      <c r="AB249" s="27"/>
      <c r="AC249" s="27"/>
      <c r="AD249" s="27"/>
      <c r="AE249" s="27"/>
      <c r="AF249" s="27"/>
      <c r="AG249" s="82"/>
      <c r="AH249" s="82"/>
      <c r="AI249" s="82"/>
      <c r="AJ249" s="82"/>
    </row>
    <row r="250" spans="1:36" s="12" customFormat="1" ht="12.75" customHeight="1" x14ac:dyDescent="0.25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27"/>
      <c r="AA250" s="27"/>
      <c r="AB250" s="27"/>
      <c r="AC250" s="27"/>
      <c r="AD250" s="27"/>
      <c r="AE250" s="27"/>
      <c r="AF250" s="27"/>
      <c r="AG250" s="82"/>
      <c r="AH250" s="82"/>
      <c r="AI250" s="82"/>
      <c r="AJ250" s="82"/>
    </row>
    <row r="251" spans="1:36" s="12" customFormat="1" ht="12.75" customHeight="1" x14ac:dyDescent="0.25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27"/>
      <c r="AA251" s="27"/>
      <c r="AB251" s="27"/>
      <c r="AC251" s="27"/>
      <c r="AD251" s="27"/>
      <c r="AE251" s="27"/>
      <c r="AF251" s="27"/>
      <c r="AG251" s="82"/>
      <c r="AH251" s="82"/>
      <c r="AI251" s="82"/>
      <c r="AJ251" s="82"/>
    </row>
    <row r="252" spans="1:36" s="12" customFormat="1" ht="12.75" customHeight="1" x14ac:dyDescent="0.25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27"/>
      <c r="AA252" s="27"/>
      <c r="AB252" s="27"/>
      <c r="AC252" s="27"/>
      <c r="AD252" s="27"/>
      <c r="AE252" s="27"/>
      <c r="AF252" s="27"/>
      <c r="AG252" s="82"/>
      <c r="AH252" s="82"/>
      <c r="AI252" s="82"/>
      <c r="AJ252" s="82"/>
    </row>
    <row r="253" spans="1:36" s="12" customFormat="1" ht="12.75" customHeight="1" x14ac:dyDescent="0.25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27"/>
      <c r="AA253" s="27"/>
      <c r="AB253" s="27"/>
      <c r="AC253" s="27"/>
      <c r="AD253" s="27"/>
      <c r="AE253" s="27"/>
      <c r="AF253" s="27"/>
      <c r="AG253" s="82"/>
      <c r="AH253" s="82"/>
      <c r="AI253" s="82"/>
      <c r="AJ253" s="82"/>
    </row>
    <row r="254" spans="1:36" s="12" customFormat="1" ht="12.75" customHeight="1" x14ac:dyDescent="0.25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27"/>
      <c r="AA254" s="27"/>
      <c r="AB254" s="27"/>
      <c r="AC254" s="27"/>
      <c r="AD254" s="27"/>
      <c r="AE254" s="27"/>
      <c r="AF254" s="27"/>
      <c r="AG254" s="82"/>
      <c r="AH254" s="82"/>
      <c r="AI254" s="82"/>
      <c r="AJ254" s="82"/>
    </row>
    <row r="255" spans="1:36" s="12" customFormat="1" ht="12.75" customHeight="1" x14ac:dyDescent="0.25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27"/>
      <c r="AA255" s="27"/>
      <c r="AB255" s="27"/>
      <c r="AC255" s="27"/>
      <c r="AD255" s="27"/>
      <c r="AE255" s="27"/>
      <c r="AF255" s="27"/>
      <c r="AG255" s="82"/>
      <c r="AH255" s="82"/>
      <c r="AI255" s="82"/>
      <c r="AJ255" s="82"/>
    </row>
    <row r="256" spans="1:36" s="12" customFormat="1" ht="12.75" customHeight="1" x14ac:dyDescent="0.25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27"/>
      <c r="AA256" s="27"/>
      <c r="AB256" s="27"/>
      <c r="AC256" s="27"/>
      <c r="AD256" s="27"/>
      <c r="AE256" s="27"/>
      <c r="AF256" s="27"/>
      <c r="AG256" s="82"/>
      <c r="AH256" s="82"/>
      <c r="AI256" s="82"/>
      <c r="AJ256" s="82"/>
    </row>
    <row r="257" spans="1:36" s="12" customFormat="1" ht="12.75" customHeight="1" x14ac:dyDescent="0.25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27"/>
      <c r="AA257" s="27"/>
      <c r="AB257" s="27"/>
      <c r="AC257" s="27"/>
      <c r="AD257" s="27"/>
      <c r="AE257" s="27"/>
      <c r="AF257" s="27"/>
      <c r="AG257" s="82"/>
      <c r="AH257" s="82"/>
      <c r="AI257" s="82"/>
      <c r="AJ257" s="82"/>
    </row>
    <row r="258" spans="1:36" s="12" customFormat="1" ht="12.75" customHeight="1" x14ac:dyDescent="0.25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27"/>
      <c r="AA258" s="27"/>
      <c r="AB258" s="27"/>
      <c r="AC258" s="27"/>
      <c r="AD258" s="27"/>
      <c r="AE258" s="27"/>
      <c r="AF258" s="27"/>
      <c r="AG258" s="82"/>
      <c r="AH258" s="82"/>
      <c r="AI258" s="82"/>
      <c r="AJ258" s="82"/>
    </row>
    <row r="259" spans="1:36" s="12" customFormat="1" ht="12.75" customHeight="1" x14ac:dyDescent="0.25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27"/>
      <c r="AA259" s="27"/>
      <c r="AB259" s="27"/>
      <c r="AC259" s="27"/>
      <c r="AD259" s="27"/>
      <c r="AE259" s="27"/>
      <c r="AF259" s="27"/>
      <c r="AG259" s="82"/>
      <c r="AH259" s="82"/>
      <c r="AI259" s="82"/>
      <c r="AJ259" s="82"/>
    </row>
    <row r="260" spans="1:36" s="12" customFormat="1" ht="12.75" customHeight="1" x14ac:dyDescent="0.25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27"/>
      <c r="AA260" s="27"/>
      <c r="AB260" s="27"/>
      <c r="AC260" s="27"/>
      <c r="AD260" s="27"/>
      <c r="AE260" s="27"/>
      <c r="AF260" s="27"/>
      <c r="AG260" s="82"/>
      <c r="AH260" s="82"/>
      <c r="AI260" s="82"/>
      <c r="AJ260" s="82"/>
    </row>
    <row r="261" spans="1:36" s="12" customFormat="1" ht="12.75" customHeight="1" x14ac:dyDescent="0.25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27"/>
      <c r="AA261" s="27"/>
      <c r="AB261" s="27"/>
      <c r="AC261" s="27"/>
      <c r="AD261" s="27"/>
      <c r="AE261" s="27"/>
      <c r="AF261" s="27"/>
      <c r="AG261" s="82"/>
      <c r="AH261" s="82"/>
      <c r="AI261" s="82"/>
      <c r="AJ261" s="82"/>
    </row>
    <row r="262" spans="1:36" s="12" customFormat="1" ht="12.75" customHeight="1" x14ac:dyDescent="0.25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27"/>
      <c r="AA262" s="27"/>
      <c r="AB262" s="27"/>
      <c r="AC262" s="27"/>
      <c r="AD262" s="27"/>
      <c r="AE262" s="27"/>
      <c r="AF262" s="27"/>
      <c r="AG262" s="82"/>
      <c r="AH262" s="82"/>
      <c r="AI262" s="82"/>
      <c r="AJ262" s="82"/>
    </row>
    <row r="263" spans="1:36" s="12" customFormat="1" ht="12.75" customHeight="1" x14ac:dyDescent="0.25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27"/>
      <c r="AA263" s="27"/>
      <c r="AB263" s="27"/>
      <c r="AC263" s="27"/>
      <c r="AD263" s="27"/>
      <c r="AE263" s="27"/>
      <c r="AF263" s="27"/>
      <c r="AG263" s="82"/>
      <c r="AH263" s="82"/>
      <c r="AI263" s="82"/>
      <c r="AJ263" s="82"/>
    </row>
    <row r="264" spans="1:36" s="12" customFormat="1" ht="12.75" customHeight="1" x14ac:dyDescent="0.25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27"/>
      <c r="AA264" s="27"/>
      <c r="AB264" s="27"/>
      <c r="AC264" s="27"/>
      <c r="AD264" s="27"/>
      <c r="AE264" s="27"/>
      <c r="AF264" s="27"/>
      <c r="AG264" s="82"/>
      <c r="AH264" s="82"/>
      <c r="AI264" s="82"/>
      <c r="AJ264" s="82"/>
    </row>
    <row r="265" spans="1:36" s="12" customFormat="1" ht="12.75" customHeight="1" x14ac:dyDescent="0.25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27"/>
      <c r="AA265" s="27"/>
      <c r="AB265" s="27"/>
      <c r="AC265" s="27"/>
      <c r="AD265" s="27"/>
      <c r="AE265" s="27"/>
      <c r="AF265" s="27"/>
      <c r="AG265" s="82"/>
      <c r="AH265" s="82"/>
      <c r="AI265" s="82"/>
      <c r="AJ265" s="82"/>
    </row>
    <row r="266" spans="1:36" s="12" customFormat="1" ht="12.75" customHeight="1" x14ac:dyDescent="0.25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27"/>
      <c r="AA266" s="27"/>
      <c r="AB266" s="27"/>
      <c r="AC266" s="27"/>
      <c r="AD266" s="27"/>
      <c r="AE266" s="27"/>
      <c r="AF266" s="27"/>
      <c r="AG266" s="82"/>
      <c r="AH266" s="82"/>
      <c r="AI266" s="82"/>
      <c r="AJ266" s="82"/>
    </row>
    <row r="267" spans="1:36" s="12" customFormat="1" ht="12.75" customHeight="1" x14ac:dyDescent="0.25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27"/>
      <c r="AA267" s="27"/>
      <c r="AB267" s="27"/>
      <c r="AC267" s="27"/>
      <c r="AD267" s="27"/>
      <c r="AE267" s="27"/>
      <c r="AF267" s="27"/>
      <c r="AG267" s="82"/>
      <c r="AH267" s="82"/>
      <c r="AI267" s="82"/>
      <c r="AJ267" s="82"/>
    </row>
    <row r="268" spans="1:36" s="12" customFormat="1" ht="12.75" customHeight="1" x14ac:dyDescent="0.25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27"/>
      <c r="AA268" s="27"/>
      <c r="AB268" s="27"/>
      <c r="AC268" s="27"/>
      <c r="AD268" s="27"/>
      <c r="AE268" s="27"/>
      <c r="AF268" s="27"/>
      <c r="AG268" s="82"/>
      <c r="AH268" s="82"/>
      <c r="AI268" s="82"/>
      <c r="AJ268" s="82"/>
    </row>
    <row r="269" spans="1:36" s="12" customFormat="1" ht="12.75" customHeight="1" x14ac:dyDescent="0.25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27"/>
      <c r="AA269" s="27"/>
      <c r="AB269" s="27"/>
      <c r="AC269" s="27"/>
      <c r="AD269" s="27"/>
      <c r="AE269" s="27"/>
      <c r="AF269" s="27"/>
      <c r="AG269" s="82"/>
      <c r="AH269" s="82"/>
      <c r="AI269" s="82"/>
      <c r="AJ269" s="82"/>
    </row>
    <row r="270" spans="1:36" s="12" customFormat="1" ht="12.75" customHeight="1" x14ac:dyDescent="0.25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27"/>
      <c r="AA270" s="27"/>
      <c r="AB270" s="27"/>
      <c r="AC270" s="27"/>
      <c r="AD270" s="27"/>
      <c r="AE270" s="27"/>
      <c r="AF270" s="27"/>
      <c r="AG270" s="82"/>
      <c r="AH270" s="82"/>
      <c r="AI270" s="82"/>
      <c r="AJ270" s="82"/>
    </row>
    <row r="271" spans="1:36" s="12" customFormat="1" ht="12.75" customHeight="1" x14ac:dyDescent="0.25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27"/>
      <c r="AA271" s="27"/>
      <c r="AB271" s="27"/>
      <c r="AC271" s="27"/>
      <c r="AD271" s="27"/>
      <c r="AE271" s="27"/>
      <c r="AF271" s="27"/>
      <c r="AG271" s="82"/>
      <c r="AH271" s="82"/>
      <c r="AI271" s="82"/>
      <c r="AJ271" s="82"/>
    </row>
    <row r="272" spans="1:36" s="12" customFormat="1" ht="12.75" customHeight="1" x14ac:dyDescent="0.25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27"/>
      <c r="AA272" s="27"/>
      <c r="AB272" s="27"/>
      <c r="AC272" s="27"/>
      <c r="AD272" s="27"/>
      <c r="AE272" s="27"/>
      <c r="AF272" s="27"/>
      <c r="AG272" s="82"/>
      <c r="AH272" s="82"/>
      <c r="AI272" s="82"/>
      <c r="AJ272" s="82"/>
    </row>
    <row r="273" spans="1:36" s="12" customFormat="1" ht="12.75" customHeight="1" x14ac:dyDescent="0.25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27"/>
      <c r="AA273" s="27"/>
      <c r="AB273" s="27"/>
      <c r="AC273" s="27"/>
      <c r="AD273" s="27"/>
      <c r="AE273" s="27"/>
      <c r="AF273" s="27"/>
      <c r="AG273" s="82"/>
      <c r="AH273" s="82"/>
      <c r="AI273" s="82"/>
      <c r="AJ273" s="82"/>
    </row>
    <row r="274" spans="1:36" s="12" customFormat="1" ht="12.75" customHeight="1" x14ac:dyDescent="0.25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27"/>
      <c r="AA274" s="27"/>
      <c r="AB274" s="27"/>
      <c r="AC274" s="27"/>
      <c r="AD274" s="27"/>
      <c r="AE274" s="27"/>
      <c r="AF274" s="27"/>
      <c r="AG274" s="82"/>
      <c r="AH274" s="82"/>
      <c r="AI274" s="82"/>
      <c r="AJ274" s="82"/>
    </row>
    <row r="275" spans="1:36" s="12" customFormat="1" ht="12.75" customHeight="1" x14ac:dyDescent="0.25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27"/>
      <c r="AA275" s="27"/>
      <c r="AB275" s="27"/>
      <c r="AC275" s="27"/>
      <c r="AD275" s="27"/>
      <c r="AE275" s="27"/>
      <c r="AF275" s="27"/>
      <c r="AG275" s="82"/>
      <c r="AH275" s="82"/>
      <c r="AI275" s="82"/>
      <c r="AJ275" s="82"/>
    </row>
    <row r="276" spans="1:36" s="12" customFormat="1" ht="12.75" customHeight="1" x14ac:dyDescent="0.25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27"/>
      <c r="AA276" s="27"/>
      <c r="AB276" s="27"/>
      <c r="AC276" s="27"/>
      <c r="AD276" s="27"/>
      <c r="AE276" s="27"/>
      <c r="AF276" s="27"/>
      <c r="AG276" s="82"/>
      <c r="AH276" s="82"/>
      <c r="AI276" s="82"/>
      <c r="AJ276" s="82"/>
    </row>
    <row r="277" spans="1:36" s="12" customFormat="1" ht="12.75" customHeight="1" x14ac:dyDescent="0.25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27"/>
      <c r="AA277" s="27"/>
      <c r="AB277" s="27"/>
      <c r="AC277" s="27"/>
      <c r="AD277" s="27"/>
      <c r="AE277" s="27"/>
      <c r="AF277" s="27"/>
      <c r="AG277" s="82"/>
      <c r="AH277" s="82"/>
      <c r="AI277" s="82"/>
      <c r="AJ277" s="82"/>
    </row>
    <row r="278" spans="1:36" s="12" customFormat="1" ht="12.75" customHeight="1" x14ac:dyDescent="0.25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27"/>
      <c r="AA278" s="27"/>
      <c r="AB278" s="27"/>
      <c r="AC278" s="27"/>
      <c r="AD278" s="27"/>
      <c r="AE278" s="27"/>
      <c r="AF278" s="27"/>
      <c r="AG278" s="82"/>
      <c r="AH278" s="82"/>
      <c r="AI278" s="82"/>
      <c r="AJ278" s="82"/>
    </row>
    <row r="279" spans="1:36" s="12" customFormat="1" ht="12.75" customHeight="1" x14ac:dyDescent="0.25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27"/>
      <c r="AA279" s="27"/>
      <c r="AB279" s="27"/>
      <c r="AC279" s="27"/>
      <c r="AD279" s="27"/>
      <c r="AE279" s="27"/>
      <c r="AF279" s="27"/>
      <c r="AG279" s="82"/>
      <c r="AH279" s="82"/>
      <c r="AI279" s="82"/>
      <c r="AJ279" s="82"/>
    </row>
    <row r="280" spans="1:36" s="12" customFormat="1" ht="12.75" customHeight="1" x14ac:dyDescent="0.25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27"/>
      <c r="AA280" s="27"/>
      <c r="AB280" s="27"/>
      <c r="AC280" s="27"/>
      <c r="AD280" s="27"/>
      <c r="AE280" s="27"/>
      <c r="AF280" s="27"/>
      <c r="AG280" s="82"/>
      <c r="AH280" s="82"/>
      <c r="AI280" s="82"/>
      <c r="AJ280" s="82"/>
    </row>
    <row r="281" spans="1:36" s="12" customFormat="1" ht="12.75" customHeight="1" x14ac:dyDescent="0.25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27"/>
      <c r="AA281" s="27"/>
      <c r="AB281" s="27"/>
      <c r="AC281" s="27"/>
      <c r="AD281" s="27"/>
      <c r="AE281" s="27"/>
      <c r="AF281" s="27"/>
      <c r="AG281" s="82"/>
      <c r="AH281" s="82"/>
      <c r="AI281" s="82"/>
      <c r="AJ281" s="82"/>
    </row>
    <row r="282" spans="1:36" s="12" customFormat="1" ht="12.75" customHeight="1" x14ac:dyDescent="0.25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27"/>
      <c r="AA282" s="27"/>
      <c r="AB282" s="27"/>
      <c r="AC282" s="27"/>
      <c r="AD282" s="27"/>
      <c r="AE282" s="27"/>
      <c r="AF282" s="27"/>
      <c r="AG282" s="82"/>
      <c r="AH282" s="82"/>
      <c r="AI282" s="82"/>
      <c r="AJ282" s="82"/>
    </row>
    <row r="283" spans="1:36" s="12" customFormat="1" ht="12.75" customHeight="1" x14ac:dyDescent="0.25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27"/>
      <c r="AA283" s="27"/>
      <c r="AB283" s="27"/>
      <c r="AC283" s="27"/>
      <c r="AD283" s="27"/>
      <c r="AE283" s="27"/>
      <c r="AF283" s="27"/>
      <c r="AG283" s="82"/>
      <c r="AH283" s="82"/>
      <c r="AI283" s="82"/>
      <c r="AJ283" s="82"/>
    </row>
    <row r="284" spans="1:36" s="12" customFormat="1" ht="12.75" customHeight="1" x14ac:dyDescent="0.25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27"/>
      <c r="AA284" s="27"/>
      <c r="AB284" s="27"/>
      <c r="AC284" s="27"/>
      <c r="AD284" s="27"/>
      <c r="AE284" s="27"/>
      <c r="AF284" s="27"/>
      <c r="AG284" s="82"/>
      <c r="AH284" s="82"/>
      <c r="AI284" s="82"/>
      <c r="AJ284" s="82"/>
    </row>
    <row r="285" spans="1:36" s="12" customFormat="1" ht="12.75" customHeight="1" x14ac:dyDescent="0.25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27"/>
      <c r="AA285" s="27"/>
      <c r="AB285" s="27"/>
      <c r="AC285" s="27"/>
      <c r="AD285" s="27"/>
      <c r="AE285" s="27"/>
      <c r="AF285" s="27"/>
      <c r="AG285" s="82"/>
      <c r="AH285" s="82"/>
      <c r="AI285" s="82"/>
      <c r="AJ285" s="82"/>
    </row>
    <row r="286" spans="1:36" s="12" customFormat="1" ht="12.75" customHeight="1" x14ac:dyDescent="0.25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27"/>
      <c r="AA286" s="27"/>
      <c r="AB286" s="27"/>
      <c r="AC286" s="27"/>
      <c r="AD286" s="27"/>
      <c r="AE286" s="27"/>
      <c r="AF286" s="27"/>
      <c r="AG286" s="82"/>
      <c r="AH286" s="82"/>
      <c r="AI286" s="82"/>
      <c r="AJ286" s="82"/>
    </row>
    <row r="287" spans="1:36" s="12" customFormat="1" ht="12.75" customHeight="1" x14ac:dyDescent="0.25">
      <c r="A287" s="10"/>
      <c r="B287" s="14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27"/>
      <c r="AA287" s="27"/>
      <c r="AB287" s="27"/>
      <c r="AC287" s="27"/>
      <c r="AD287" s="27"/>
      <c r="AE287" s="27"/>
      <c r="AF287" s="27"/>
      <c r="AG287" s="82"/>
      <c r="AH287" s="82"/>
      <c r="AI287" s="82"/>
      <c r="AJ287" s="82"/>
    </row>
    <row r="288" spans="1:36" s="12" customFormat="1" ht="12.75" customHeight="1" x14ac:dyDescent="0.25">
      <c r="A288" s="10"/>
      <c r="B288" s="14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27"/>
      <c r="AA288" s="27"/>
      <c r="AB288" s="27"/>
      <c r="AC288" s="27"/>
      <c r="AD288" s="27"/>
      <c r="AE288" s="27"/>
      <c r="AF288" s="27"/>
      <c r="AG288" s="82"/>
      <c r="AH288" s="82"/>
      <c r="AI288" s="82"/>
      <c r="AJ288" s="82"/>
    </row>
    <row r="289" spans="1:36" s="12" customFormat="1" ht="12.75" customHeight="1" x14ac:dyDescent="0.25">
      <c r="A289" s="10"/>
      <c r="B289" s="14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27"/>
      <c r="AA289" s="27"/>
      <c r="AB289" s="27"/>
      <c r="AC289" s="27"/>
      <c r="AD289" s="27"/>
      <c r="AE289" s="27"/>
      <c r="AF289" s="27"/>
      <c r="AG289" s="82"/>
      <c r="AH289" s="82"/>
      <c r="AI289" s="82"/>
      <c r="AJ289" s="82"/>
    </row>
    <row r="290" spans="1:36" s="12" customFormat="1" ht="12.75" customHeight="1" x14ac:dyDescent="0.25">
      <c r="A290" s="10"/>
      <c r="B290" s="14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27"/>
      <c r="AA290" s="27"/>
      <c r="AB290" s="27"/>
      <c r="AC290" s="27"/>
      <c r="AD290" s="27"/>
      <c r="AE290" s="27"/>
      <c r="AF290" s="27"/>
      <c r="AG290" s="82"/>
      <c r="AH290" s="82"/>
      <c r="AI290" s="82"/>
      <c r="AJ290" s="82"/>
    </row>
    <row r="291" spans="1:36" s="12" customFormat="1" ht="12.75" customHeight="1" x14ac:dyDescent="0.25">
      <c r="A291" s="10"/>
      <c r="B291" s="14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27"/>
      <c r="AA291" s="27"/>
      <c r="AB291" s="27"/>
      <c r="AC291" s="27"/>
      <c r="AD291" s="27"/>
      <c r="AE291" s="27"/>
      <c r="AF291" s="27"/>
      <c r="AG291" s="82"/>
      <c r="AH291" s="82"/>
      <c r="AI291" s="82"/>
      <c r="AJ291" s="82"/>
    </row>
    <row r="292" spans="1:36" s="12" customFormat="1" ht="12.75" customHeight="1" x14ac:dyDescent="0.25">
      <c r="A292" s="10"/>
      <c r="B292" s="14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27"/>
      <c r="AA292" s="27"/>
      <c r="AB292" s="27"/>
      <c r="AC292" s="27"/>
      <c r="AD292" s="27"/>
      <c r="AE292" s="27"/>
      <c r="AF292" s="27"/>
      <c r="AG292" s="82"/>
      <c r="AH292" s="82"/>
      <c r="AI292" s="82"/>
      <c r="AJ292" s="82"/>
    </row>
    <row r="293" spans="1:36" s="12" customFormat="1" ht="12.75" customHeight="1" x14ac:dyDescent="0.25">
      <c r="A293" s="10"/>
      <c r="B293" s="14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27"/>
      <c r="AA293" s="27"/>
      <c r="AB293" s="27"/>
      <c r="AC293" s="27"/>
      <c r="AD293" s="27"/>
      <c r="AE293" s="27"/>
      <c r="AF293" s="27"/>
      <c r="AG293" s="82"/>
      <c r="AH293" s="82"/>
      <c r="AI293" s="82"/>
      <c r="AJ293" s="82"/>
    </row>
    <row r="294" spans="1:36" s="12" customFormat="1" ht="12.75" customHeight="1" x14ac:dyDescent="0.25">
      <c r="A294" s="10"/>
      <c r="B294" s="14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27"/>
      <c r="AA294" s="27"/>
      <c r="AB294" s="27"/>
      <c r="AC294" s="27"/>
      <c r="AD294" s="27"/>
      <c r="AE294" s="27"/>
      <c r="AF294" s="27"/>
      <c r="AG294" s="82"/>
      <c r="AH294" s="82"/>
      <c r="AI294" s="82"/>
      <c r="AJ294" s="82"/>
    </row>
    <row r="295" spans="1:36" s="12" customFormat="1" ht="12.75" customHeight="1" x14ac:dyDescent="0.25">
      <c r="A295" s="10"/>
      <c r="B295" s="14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27"/>
      <c r="AA295" s="27"/>
      <c r="AB295" s="27"/>
      <c r="AC295" s="27"/>
      <c r="AD295" s="27"/>
      <c r="AE295" s="27"/>
      <c r="AF295" s="27"/>
      <c r="AG295" s="82"/>
      <c r="AH295" s="82"/>
      <c r="AI295" s="82"/>
      <c r="AJ295" s="82"/>
    </row>
    <row r="296" spans="1:36" s="12" customFormat="1" ht="12.75" customHeight="1" x14ac:dyDescent="0.25">
      <c r="A296" s="10"/>
      <c r="B296" s="14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27"/>
      <c r="AA296" s="27"/>
      <c r="AB296" s="27"/>
      <c r="AC296" s="27"/>
      <c r="AD296" s="27"/>
      <c r="AE296" s="27"/>
      <c r="AF296" s="27"/>
      <c r="AG296" s="82"/>
      <c r="AH296" s="82"/>
      <c r="AI296" s="82"/>
      <c r="AJ296" s="82"/>
    </row>
    <row r="297" spans="1:36" s="12" customFormat="1" ht="12.75" customHeight="1" x14ac:dyDescent="0.25">
      <c r="A297" s="10"/>
      <c r="B297" s="14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27"/>
      <c r="AA297" s="27"/>
      <c r="AB297" s="27"/>
      <c r="AC297" s="27"/>
      <c r="AD297" s="27"/>
      <c r="AE297" s="27"/>
      <c r="AF297" s="27"/>
      <c r="AG297" s="82"/>
      <c r="AH297" s="82"/>
      <c r="AI297" s="82"/>
      <c r="AJ297" s="82"/>
    </row>
    <row r="298" spans="1:36" s="12" customFormat="1" ht="12.75" customHeight="1" x14ac:dyDescent="0.25">
      <c r="A298" s="10"/>
      <c r="B298" s="14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27"/>
      <c r="AA298" s="27"/>
      <c r="AB298" s="27"/>
      <c r="AC298" s="27"/>
      <c r="AD298" s="27"/>
      <c r="AE298" s="27"/>
      <c r="AF298" s="27"/>
      <c r="AG298" s="82"/>
      <c r="AH298" s="82"/>
      <c r="AI298" s="82"/>
      <c r="AJ298" s="82"/>
    </row>
    <row r="299" spans="1:36" s="12" customFormat="1" ht="12.75" customHeight="1" x14ac:dyDescent="0.25">
      <c r="A299" s="10"/>
      <c r="B299" s="14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27"/>
      <c r="AA299" s="27"/>
      <c r="AB299" s="27"/>
      <c r="AC299" s="27"/>
      <c r="AD299" s="27"/>
      <c r="AE299" s="27"/>
      <c r="AF299" s="27"/>
      <c r="AG299" s="82"/>
      <c r="AH299" s="82"/>
      <c r="AI299" s="82"/>
      <c r="AJ299" s="82"/>
    </row>
    <row r="300" spans="1:36" s="12" customFormat="1" ht="12.75" customHeight="1" x14ac:dyDescent="0.25">
      <c r="A300" s="10"/>
      <c r="B300" s="14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27"/>
      <c r="AA300" s="27"/>
      <c r="AB300" s="27"/>
      <c r="AC300" s="27"/>
      <c r="AD300" s="27"/>
      <c r="AE300" s="27"/>
      <c r="AF300" s="27"/>
      <c r="AG300" s="82"/>
      <c r="AH300" s="82"/>
      <c r="AI300" s="82"/>
      <c r="AJ300" s="82"/>
    </row>
    <row r="301" spans="1:36" s="12" customFormat="1" ht="12.75" customHeight="1" x14ac:dyDescent="0.25">
      <c r="A301" s="10"/>
      <c r="B301" s="14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27"/>
      <c r="AA301" s="27"/>
      <c r="AB301" s="27"/>
      <c r="AC301" s="27"/>
      <c r="AD301" s="27"/>
      <c r="AE301" s="27"/>
      <c r="AF301" s="27"/>
      <c r="AG301" s="82"/>
      <c r="AH301" s="82"/>
      <c r="AI301" s="82"/>
      <c r="AJ301" s="82"/>
    </row>
    <row r="302" spans="1:36" s="12" customFormat="1" ht="12.75" customHeight="1" x14ac:dyDescent="0.25">
      <c r="A302" s="10"/>
      <c r="B302" s="14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27"/>
      <c r="AA302" s="27"/>
      <c r="AB302" s="27"/>
      <c r="AC302" s="27"/>
      <c r="AD302" s="27"/>
      <c r="AE302" s="27"/>
      <c r="AF302" s="27"/>
      <c r="AG302" s="82"/>
      <c r="AH302" s="82"/>
      <c r="AI302" s="82"/>
      <c r="AJ302" s="82"/>
    </row>
    <row r="303" spans="1:36" s="12" customFormat="1" ht="12.75" customHeight="1" x14ac:dyDescent="0.25">
      <c r="A303" s="10"/>
      <c r="B303" s="14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27"/>
      <c r="AA303" s="27"/>
      <c r="AB303" s="27"/>
      <c r="AC303" s="27"/>
      <c r="AD303" s="27"/>
      <c r="AE303" s="27"/>
      <c r="AF303" s="27"/>
      <c r="AG303" s="82"/>
      <c r="AH303" s="82"/>
      <c r="AI303" s="82"/>
      <c r="AJ303" s="82"/>
    </row>
    <row r="304" spans="1:36" s="12" customFormat="1" ht="12.75" customHeight="1" x14ac:dyDescent="0.25">
      <c r="A304" s="10"/>
      <c r="B304" s="14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27"/>
      <c r="AA304" s="27"/>
      <c r="AB304" s="27"/>
      <c r="AC304" s="27"/>
      <c r="AD304" s="27"/>
      <c r="AE304" s="27"/>
      <c r="AF304" s="27"/>
      <c r="AG304" s="82"/>
      <c r="AH304" s="82"/>
      <c r="AI304" s="82"/>
      <c r="AJ304" s="82"/>
    </row>
    <row r="305" spans="1:36" s="12" customFormat="1" ht="12.75" customHeight="1" x14ac:dyDescent="0.25">
      <c r="A305" s="10"/>
      <c r="B305" s="14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27"/>
      <c r="AA305" s="27"/>
      <c r="AB305" s="27"/>
      <c r="AC305" s="27"/>
      <c r="AD305" s="27"/>
      <c r="AE305" s="27"/>
      <c r="AF305" s="27"/>
      <c r="AG305" s="82"/>
      <c r="AH305" s="82"/>
      <c r="AI305" s="82"/>
      <c r="AJ305" s="82"/>
    </row>
    <row r="306" spans="1:36" s="12" customFormat="1" ht="12.75" customHeight="1" x14ac:dyDescent="0.25">
      <c r="A306" s="10"/>
      <c r="B306" s="14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27"/>
      <c r="AA306" s="27"/>
      <c r="AB306" s="27"/>
      <c r="AC306" s="27"/>
      <c r="AD306" s="27"/>
      <c r="AE306" s="27"/>
      <c r="AF306" s="27"/>
      <c r="AG306" s="82"/>
      <c r="AH306" s="82"/>
      <c r="AI306" s="82"/>
      <c r="AJ306" s="82"/>
    </row>
    <row r="307" spans="1:36" s="12" customFormat="1" ht="12.75" customHeight="1" x14ac:dyDescent="0.25">
      <c r="A307" s="10"/>
      <c r="B307" s="14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27"/>
      <c r="AA307" s="27"/>
      <c r="AB307" s="27"/>
      <c r="AC307" s="27"/>
      <c r="AD307" s="27"/>
      <c r="AE307" s="27"/>
      <c r="AF307" s="27"/>
      <c r="AG307" s="82"/>
      <c r="AH307" s="82"/>
      <c r="AI307" s="82"/>
      <c r="AJ307" s="82"/>
    </row>
    <row r="308" spans="1:36" s="12" customFormat="1" ht="12.75" customHeight="1" x14ac:dyDescent="0.25">
      <c r="A308" s="10"/>
      <c r="B308" s="14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27"/>
      <c r="AA308" s="27"/>
      <c r="AB308" s="27"/>
      <c r="AC308" s="27"/>
      <c r="AD308" s="27"/>
      <c r="AE308" s="27"/>
      <c r="AF308" s="27"/>
      <c r="AG308" s="82"/>
      <c r="AH308" s="82"/>
      <c r="AI308" s="82"/>
      <c r="AJ308" s="82"/>
    </row>
    <row r="309" spans="1:36" s="12" customFormat="1" ht="12.75" customHeight="1" x14ac:dyDescent="0.25">
      <c r="A309" s="10"/>
      <c r="B309" s="14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27"/>
      <c r="AA309" s="27"/>
      <c r="AB309" s="27"/>
      <c r="AC309" s="27"/>
      <c r="AD309" s="27"/>
      <c r="AE309" s="27"/>
      <c r="AF309" s="27"/>
      <c r="AG309" s="82"/>
      <c r="AH309" s="82"/>
      <c r="AI309" s="82"/>
      <c r="AJ309" s="82"/>
    </row>
    <row r="310" spans="1:36" s="12" customFormat="1" ht="12.75" customHeight="1" x14ac:dyDescent="0.25">
      <c r="A310" s="10"/>
      <c r="B310" s="14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27"/>
      <c r="AA310" s="27"/>
      <c r="AB310" s="27"/>
      <c r="AC310" s="27"/>
      <c r="AD310" s="27"/>
      <c r="AE310" s="27"/>
      <c r="AF310" s="27"/>
      <c r="AG310" s="82"/>
      <c r="AH310" s="82"/>
      <c r="AI310" s="82"/>
      <c r="AJ310" s="82"/>
    </row>
    <row r="311" spans="1:36" s="12" customFormat="1" ht="12.75" customHeight="1" x14ac:dyDescent="0.25">
      <c r="A311" s="10"/>
      <c r="B311" s="14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27"/>
      <c r="AA311" s="27"/>
      <c r="AB311" s="27"/>
      <c r="AC311" s="27"/>
      <c r="AD311" s="27"/>
      <c r="AE311" s="27"/>
      <c r="AF311" s="27"/>
      <c r="AG311" s="82"/>
      <c r="AH311" s="82"/>
      <c r="AI311" s="82"/>
      <c r="AJ311" s="82"/>
    </row>
    <row r="312" spans="1:36" s="12" customFormat="1" ht="12.75" customHeight="1" x14ac:dyDescent="0.25">
      <c r="A312" s="10"/>
      <c r="B312" s="14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27"/>
      <c r="AA312" s="27"/>
      <c r="AB312" s="27"/>
      <c r="AC312" s="27"/>
      <c r="AD312" s="27"/>
      <c r="AE312" s="27"/>
      <c r="AF312" s="27"/>
      <c r="AG312" s="82"/>
      <c r="AH312" s="82"/>
      <c r="AI312" s="82"/>
      <c r="AJ312" s="82"/>
    </row>
    <row r="313" spans="1:36" s="12" customFormat="1" ht="12.75" customHeight="1" x14ac:dyDescent="0.25">
      <c r="A313" s="10"/>
      <c r="B313" s="14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27"/>
      <c r="AA313" s="27"/>
      <c r="AB313" s="27"/>
      <c r="AC313" s="27"/>
      <c r="AD313" s="27"/>
      <c r="AE313" s="27"/>
      <c r="AF313" s="27"/>
      <c r="AG313" s="82"/>
      <c r="AH313" s="82"/>
      <c r="AI313" s="82"/>
      <c r="AJ313" s="82"/>
    </row>
    <row r="314" spans="1:36" s="12" customFormat="1" ht="12.75" customHeight="1" x14ac:dyDescent="0.25">
      <c r="A314" s="10"/>
      <c r="B314" s="14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27"/>
      <c r="AA314" s="27"/>
      <c r="AB314" s="27"/>
      <c r="AC314" s="27"/>
      <c r="AD314" s="27"/>
      <c r="AE314" s="27"/>
      <c r="AF314" s="27"/>
      <c r="AG314" s="82"/>
      <c r="AH314" s="82"/>
      <c r="AI314" s="82"/>
      <c r="AJ314" s="82"/>
    </row>
    <row r="315" spans="1:36" s="12" customFormat="1" ht="12.75" customHeight="1" x14ac:dyDescent="0.25">
      <c r="A315" s="10"/>
      <c r="B315" s="14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27"/>
      <c r="AA315" s="27"/>
      <c r="AB315" s="27"/>
      <c r="AC315" s="27"/>
      <c r="AD315" s="27"/>
      <c r="AE315" s="27"/>
      <c r="AF315" s="27"/>
      <c r="AG315" s="82"/>
      <c r="AH315" s="82"/>
      <c r="AI315" s="82"/>
      <c r="AJ315" s="82"/>
    </row>
    <row r="316" spans="1:36" s="12" customFormat="1" ht="12.75" customHeight="1" x14ac:dyDescent="0.25">
      <c r="A316" s="10"/>
      <c r="B316" s="14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27"/>
      <c r="AA316" s="27"/>
      <c r="AB316" s="27"/>
      <c r="AC316" s="27"/>
      <c r="AD316" s="27"/>
      <c r="AE316" s="27"/>
      <c r="AF316" s="27"/>
      <c r="AG316" s="82"/>
      <c r="AH316" s="82"/>
      <c r="AI316" s="82"/>
      <c r="AJ316" s="82"/>
    </row>
    <row r="317" spans="1:36" s="12" customFormat="1" ht="12.75" customHeight="1" x14ac:dyDescent="0.25">
      <c r="A317" s="10"/>
      <c r="B317" s="14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27"/>
      <c r="AA317" s="27"/>
      <c r="AB317" s="27"/>
      <c r="AC317" s="27"/>
      <c r="AD317" s="27"/>
      <c r="AE317" s="27"/>
      <c r="AF317" s="27"/>
      <c r="AG317" s="82"/>
      <c r="AH317" s="82"/>
      <c r="AI317" s="82"/>
      <c r="AJ317" s="82"/>
    </row>
    <row r="318" spans="1:36" s="12" customFormat="1" ht="12.75" customHeight="1" x14ac:dyDescent="0.25">
      <c r="A318" s="10"/>
      <c r="B318" s="14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27"/>
      <c r="AA318" s="27"/>
      <c r="AB318" s="27"/>
      <c r="AC318" s="27"/>
      <c r="AD318" s="27"/>
      <c r="AE318" s="27"/>
      <c r="AF318" s="27"/>
      <c r="AG318" s="82"/>
      <c r="AH318" s="82"/>
      <c r="AI318" s="82"/>
      <c r="AJ318" s="82"/>
    </row>
    <row r="319" spans="1:36" s="12" customFormat="1" ht="12.75" customHeight="1" x14ac:dyDescent="0.25">
      <c r="A319" s="10"/>
      <c r="B319" s="14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27"/>
      <c r="AA319" s="27"/>
      <c r="AB319" s="27"/>
      <c r="AC319" s="27"/>
      <c r="AD319" s="27"/>
      <c r="AE319" s="27"/>
      <c r="AF319" s="27"/>
      <c r="AG319" s="82"/>
      <c r="AH319" s="82"/>
      <c r="AI319" s="82"/>
      <c r="AJ319" s="82"/>
    </row>
    <row r="320" spans="1:36" s="12" customFormat="1" ht="12.75" customHeight="1" x14ac:dyDescent="0.25">
      <c r="A320" s="10"/>
      <c r="B320" s="14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27"/>
      <c r="AA320" s="27"/>
      <c r="AB320" s="27"/>
      <c r="AC320" s="27"/>
      <c r="AD320" s="27"/>
      <c r="AE320" s="27"/>
      <c r="AF320" s="27"/>
      <c r="AG320" s="82"/>
      <c r="AH320" s="82"/>
      <c r="AI320" s="82"/>
      <c r="AJ320" s="82"/>
    </row>
    <row r="321" spans="1:36" s="12" customFormat="1" ht="12.75" customHeight="1" x14ac:dyDescent="0.25">
      <c r="A321" s="10"/>
      <c r="B321" s="14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27"/>
      <c r="AA321" s="27"/>
      <c r="AB321" s="27"/>
      <c r="AC321" s="27"/>
      <c r="AD321" s="27"/>
      <c r="AE321" s="27"/>
      <c r="AF321" s="27"/>
      <c r="AG321" s="82"/>
      <c r="AH321" s="82"/>
      <c r="AI321" s="82"/>
      <c r="AJ321" s="82"/>
    </row>
    <row r="322" spans="1:36" s="12" customFormat="1" ht="12.75" customHeight="1" x14ac:dyDescent="0.25">
      <c r="A322" s="10"/>
      <c r="B322" s="14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27"/>
      <c r="AA322" s="27"/>
      <c r="AB322" s="27"/>
      <c r="AC322" s="27"/>
      <c r="AD322" s="27"/>
      <c r="AE322" s="27"/>
      <c r="AF322" s="27"/>
      <c r="AG322" s="82"/>
      <c r="AH322" s="82"/>
      <c r="AI322" s="82"/>
      <c r="AJ322" s="82"/>
    </row>
    <row r="323" spans="1:36" s="12" customFormat="1" ht="12.75" customHeight="1" x14ac:dyDescent="0.25">
      <c r="A323" s="10"/>
      <c r="B323" s="14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27"/>
      <c r="AA323" s="27"/>
      <c r="AB323" s="27"/>
      <c r="AC323" s="27"/>
      <c r="AD323" s="27"/>
      <c r="AE323" s="27"/>
      <c r="AF323" s="27"/>
      <c r="AG323" s="82"/>
      <c r="AH323" s="82"/>
      <c r="AI323" s="82"/>
      <c r="AJ323" s="82"/>
    </row>
    <row r="324" spans="1:36" s="12" customFormat="1" ht="12.75" customHeight="1" x14ac:dyDescent="0.25">
      <c r="A324" s="10"/>
      <c r="B324" s="14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27"/>
      <c r="AA324" s="27"/>
      <c r="AB324" s="27"/>
      <c r="AC324" s="27"/>
      <c r="AD324" s="27"/>
      <c r="AE324" s="27"/>
      <c r="AF324" s="27"/>
      <c r="AG324" s="82"/>
      <c r="AH324" s="82"/>
      <c r="AI324" s="82"/>
      <c r="AJ324" s="82"/>
    </row>
    <row r="325" spans="1:36" s="12" customFormat="1" ht="12.75" customHeight="1" x14ac:dyDescent="0.25">
      <c r="A325" s="10"/>
      <c r="B325" s="14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27"/>
      <c r="AA325" s="27"/>
      <c r="AB325" s="27"/>
      <c r="AC325" s="27"/>
      <c r="AD325" s="27"/>
      <c r="AE325" s="27"/>
      <c r="AF325" s="27"/>
      <c r="AG325" s="82"/>
      <c r="AH325" s="82"/>
      <c r="AI325" s="82"/>
      <c r="AJ325" s="82"/>
    </row>
    <row r="326" spans="1:36" s="12" customFormat="1" ht="12.75" customHeight="1" x14ac:dyDescent="0.25">
      <c r="A326" s="10"/>
      <c r="B326" s="14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27"/>
      <c r="AA326" s="27"/>
      <c r="AB326" s="27"/>
      <c r="AC326" s="27"/>
      <c r="AD326" s="27"/>
      <c r="AE326" s="27"/>
      <c r="AF326" s="27"/>
      <c r="AG326" s="82"/>
      <c r="AH326" s="82"/>
      <c r="AI326" s="82"/>
      <c r="AJ326" s="82"/>
    </row>
    <row r="327" spans="1:36" s="12" customFormat="1" ht="12.75" customHeight="1" x14ac:dyDescent="0.25">
      <c r="A327" s="10"/>
      <c r="B327" s="14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27"/>
      <c r="AA327" s="27"/>
      <c r="AB327" s="27"/>
      <c r="AC327" s="27"/>
      <c r="AD327" s="27"/>
      <c r="AE327" s="27"/>
      <c r="AF327" s="27"/>
      <c r="AG327" s="82"/>
      <c r="AH327" s="82"/>
      <c r="AI327" s="82"/>
      <c r="AJ327" s="82"/>
    </row>
    <row r="328" spans="1:36" s="12" customFormat="1" ht="12.75" customHeight="1" x14ac:dyDescent="0.25">
      <c r="A328" s="10"/>
      <c r="B328" s="14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27"/>
      <c r="AA328" s="27"/>
      <c r="AB328" s="27"/>
      <c r="AC328" s="27"/>
      <c r="AD328" s="27"/>
      <c r="AE328" s="27"/>
      <c r="AF328" s="27"/>
      <c r="AG328" s="82"/>
      <c r="AH328" s="82"/>
      <c r="AI328" s="82"/>
      <c r="AJ328" s="82"/>
    </row>
    <row r="329" spans="1:36" s="12" customFormat="1" ht="12.75" customHeight="1" x14ac:dyDescent="0.25">
      <c r="A329" s="10"/>
      <c r="B329" s="14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27"/>
      <c r="AA329" s="27"/>
      <c r="AB329" s="27"/>
      <c r="AC329" s="27"/>
      <c r="AD329" s="27"/>
      <c r="AE329" s="27"/>
      <c r="AF329" s="27"/>
      <c r="AG329" s="82"/>
      <c r="AH329" s="82"/>
      <c r="AI329" s="82"/>
      <c r="AJ329" s="82"/>
    </row>
    <row r="330" spans="1:36" s="12" customFormat="1" ht="12.75" customHeight="1" x14ac:dyDescent="0.25">
      <c r="A330" s="10"/>
      <c r="B330" s="14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27"/>
      <c r="AA330" s="27"/>
      <c r="AB330" s="27"/>
      <c r="AC330" s="27"/>
      <c r="AD330" s="27"/>
      <c r="AE330" s="27"/>
      <c r="AF330" s="27"/>
      <c r="AG330" s="82"/>
      <c r="AH330" s="82"/>
      <c r="AI330" s="82"/>
      <c r="AJ330" s="82"/>
    </row>
    <row r="331" spans="1:36" s="12" customFormat="1" ht="12.75" customHeight="1" x14ac:dyDescent="0.25">
      <c r="A331" s="10"/>
      <c r="B331" s="14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27"/>
      <c r="AA331" s="27"/>
      <c r="AB331" s="27"/>
      <c r="AC331" s="27"/>
      <c r="AD331" s="27"/>
      <c r="AE331" s="27"/>
      <c r="AF331" s="27"/>
      <c r="AG331" s="82"/>
      <c r="AH331" s="82"/>
      <c r="AI331" s="82"/>
      <c r="AJ331" s="82"/>
    </row>
    <row r="332" spans="1:36" s="12" customFormat="1" ht="12.75" customHeight="1" x14ac:dyDescent="0.25">
      <c r="A332" s="10"/>
      <c r="B332" s="14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27"/>
      <c r="AA332" s="27"/>
      <c r="AB332" s="27"/>
      <c r="AC332" s="27"/>
      <c r="AD332" s="27"/>
      <c r="AE332" s="27"/>
      <c r="AF332" s="27"/>
      <c r="AG332" s="82"/>
      <c r="AH332" s="82"/>
      <c r="AI332" s="82"/>
      <c r="AJ332" s="82"/>
    </row>
    <row r="333" spans="1:36" s="12" customFormat="1" ht="12.75" customHeight="1" x14ac:dyDescent="0.25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27"/>
      <c r="AA333" s="27"/>
      <c r="AB333" s="27"/>
      <c r="AC333" s="27"/>
      <c r="AD333" s="27"/>
      <c r="AE333" s="27"/>
      <c r="AF333" s="27"/>
      <c r="AG333" s="82"/>
      <c r="AH333" s="82"/>
      <c r="AI333" s="82"/>
      <c r="AJ333" s="82"/>
    </row>
    <row r="334" spans="1:36" s="12" customFormat="1" ht="12.75" customHeight="1" x14ac:dyDescent="0.25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27"/>
      <c r="AA334" s="27"/>
      <c r="AB334" s="27"/>
      <c r="AC334" s="27"/>
      <c r="AD334" s="27"/>
      <c r="AE334" s="27"/>
      <c r="AF334" s="27"/>
      <c r="AG334" s="82"/>
      <c r="AH334" s="82"/>
      <c r="AI334" s="82"/>
      <c r="AJ334" s="82"/>
    </row>
    <row r="335" spans="1:36" s="12" customFormat="1" ht="12.75" customHeight="1" x14ac:dyDescent="0.25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27"/>
      <c r="AA335" s="27"/>
      <c r="AB335" s="27"/>
      <c r="AC335" s="27"/>
      <c r="AD335" s="27"/>
      <c r="AE335" s="27"/>
      <c r="AF335" s="27"/>
      <c r="AG335" s="82"/>
      <c r="AH335" s="82"/>
      <c r="AI335" s="82"/>
      <c r="AJ335" s="82"/>
    </row>
    <row r="336" spans="1:36" s="12" customFormat="1" ht="12.75" customHeight="1" x14ac:dyDescent="0.25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27"/>
      <c r="AA336" s="27"/>
      <c r="AB336" s="27"/>
      <c r="AC336" s="27"/>
      <c r="AD336" s="27"/>
      <c r="AE336" s="27"/>
      <c r="AF336" s="27"/>
      <c r="AG336" s="82"/>
      <c r="AH336" s="82"/>
      <c r="AI336" s="82"/>
      <c r="AJ336" s="82"/>
    </row>
    <row r="337" spans="1:36" s="12" customFormat="1" ht="12.75" customHeight="1" x14ac:dyDescent="0.25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27"/>
      <c r="AA337" s="27"/>
      <c r="AB337" s="27"/>
      <c r="AC337" s="27"/>
      <c r="AD337" s="27"/>
      <c r="AE337" s="27"/>
      <c r="AF337" s="27"/>
      <c r="AG337" s="82"/>
      <c r="AH337" s="82"/>
      <c r="AI337" s="82"/>
      <c r="AJ337" s="82"/>
    </row>
    <row r="338" spans="1:36" s="12" customFormat="1" ht="12.75" customHeight="1" x14ac:dyDescent="0.25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27"/>
      <c r="AA338" s="27"/>
      <c r="AB338" s="27"/>
      <c r="AC338" s="27"/>
      <c r="AD338" s="27"/>
      <c r="AE338" s="27"/>
      <c r="AF338" s="27"/>
      <c r="AG338" s="82"/>
      <c r="AH338" s="82"/>
      <c r="AI338" s="82"/>
      <c r="AJ338" s="82"/>
    </row>
    <row r="339" spans="1:36" s="12" customFormat="1" ht="12.75" customHeight="1" x14ac:dyDescent="0.25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27"/>
      <c r="AA339" s="27"/>
      <c r="AB339" s="27"/>
      <c r="AC339" s="27"/>
      <c r="AD339" s="27"/>
      <c r="AE339" s="27"/>
      <c r="AF339" s="27"/>
      <c r="AG339" s="82"/>
      <c r="AH339" s="82"/>
      <c r="AI339" s="82"/>
      <c r="AJ339" s="82"/>
    </row>
    <row r="340" spans="1:36" s="12" customFormat="1" ht="12.75" customHeight="1" x14ac:dyDescent="0.25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27"/>
      <c r="AA340" s="27"/>
      <c r="AB340" s="27"/>
      <c r="AC340" s="27"/>
      <c r="AD340" s="27"/>
      <c r="AE340" s="27"/>
      <c r="AF340" s="27"/>
      <c r="AG340" s="82"/>
      <c r="AH340" s="82"/>
      <c r="AI340" s="82"/>
      <c r="AJ340" s="82"/>
    </row>
    <row r="341" spans="1:36" s="12" customFormat="1" ht="12.75" customHeight="1" x14ac:dyDescent="0.25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27"/>
      <c r="AA341" s="27"/>
      <c r="AB341" s="27"/>
      <c r="AC341" s="27"/>
      <c r="AD341" s="27"/>
      <c r="AE341" s="27"/>
      <c r="AF341" s="27"/>
      <c r="AG341" s="82"/>
      <c r="AH341" s="82"/>
      <c r="AI341" s="82"/>
      <c r="AJ341" s="82"/>
    </row>
    <row r="342" spans="1:36" s="12" customFormat="1" ht="12.75" customHeight="1" x14ac:dyDescent="0.25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27"/>
      <c r="AA342" s="27"/>
      <c r="AB342" s="27"/>
      <c r="AC342" s="27"/>
      <c r="AD342" s="27"/>
      <c r="AE342" s="27"/>
      <c r="AF342" s="27"/>
      <c r="AG342" s="82"/>
      <c r="AH342" s="82"/>
      <c r="AI342" s="82"/>
      <c r="AJ342" s="82"/>
    </row>
    <row r="343" spans="1:36" s="12" customFormat="1" ht="12.75" customHeight="1" x14ac:dyDescent="0.25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27"/>
      <c r="AA343" s="27"/>
      <c r="AB343" s="27"/>
      <c r="AC343" s="27"/>
      <c r="AD343" s="27"/>
      <c r="AE343" s="27"/>
      <c r="AF343" s="27"/>
      <c r="AG343" s="82"/>
      <c r="AH343" s="82"/>
      <c r="AI343" s="82"/>
      <c r="AJ343" s="82"/>
    </row>
    <row r="344" spans="1:36" s="12" customFormat="1" ht="12.75" customHeight="1" x14ac:dyDescent="0.25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27"/>
      <c r="AA344" s="27"/>
      <c r="AB344" s="27"/>
      <c r="AC344" s="27"/>
      <c r="AD344" s="27"/>
      <c r="AE344" s="27"/>
      <c r="AF344" s="27"/>
      <c r="AG344" s="82"/>
      <c r="AH344" s="82"/>
      <c r="AI344" s="82"/>
      <c r="AJ344" s="82"/>
    </row>
    <row r="345" spans="1:36" s="12" customFormat="1" ht="12.75" customHeight="1" x14ac:dyDescent="0.25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27"/>
      <c r="AA345" s="27"/>
      <c r="AB345" s="27"/>
      <c r="AC345" s="27"/>
      <c r="AD345" s="27"/>
      <c r="AE345" s="27"/>
      <c r="AF345" s="27"/>
      <c r="AG345" s="82"/>
      <c r="AH345" s="82"/>
      <c r="AI345" s="82"/>
      <c r="AJ345" s="82"/>
    </row>
    <row r="346" spans="1:36" s="12" customFormat="1" ht="12.75" customHeight="1" x14ac:dyDescent="0.25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27"/>
      <c r="AA346" s="27"/>
      <c r="AB346" s="27"/>
      <c r="AC346" s="27"/>
      <c r="AD346" s="27"/>
      <c r="AE346" s="27"/>
      <c r="AF346" s="27"/>
      <c r="AG346" s="82"/>
      <c r="AH346" s="82"/>
      <c r="AI346" s="82"/>
      <c r="AJ346" s="82"/>
    </row>
    <row r="347" spans="1:36" s="12" customFormat="1" ht="12.75" customHeight="1" x14ac:dyDescent="0.25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27"/>
      <c r="AA347" s="27"/>
      <c r="AB347" s="27"/>
      <c r="AC347" s="27"/>
      <c r="AD347" s="27"/>
      <c r="AE347" s="27"/>
      <c r="AF347" s="27"/>
      <c r="AG347" s="82"/>
      <c r="AH347" s="82"/>
      <c r="AI347" s="82"/>
      <c r="AJ347" s="82"/>
    </row>
    <row r="348" spans="1:36" s="12" customFormat="1" ht="12.75" customHeight="1" x14ac:dyDescent="0.25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27"/>
      <c r="AA348" s="27"/>
      <c r="AB348" s="27"/>
      <c r="AC348" s="27"/>
      <c r="AD348" s="27"/>
      <c r="AE348" s="27"/>
      <c r="AF348" s="27"/>
      <c r="AG348" s="82"/>
      <c r="AH348" s="82"/>
      <c r="AI348" s="82"/>
      <c r="AJ348" s="82"/>
    </row>
    <row r="349" spans="1:36" s="12" customFormat="1" ht="12.75" customHeight="1" x14ac:dyDescent="0.25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27"/>
      <c r="AA349" s="27"/>
      <c r="AB349" s="27"/>
      <c r="AC349" s="27"/>
      <c r="AD349" s="27"/>
      <c r="AE349" s="27"/>
      <c r="AF349" s="27"/>
      <c r="AG349" s="82"/>
      <c r="AH349" s="82"/>
      <c r="AI349" s="82"/>
      <c r="AJ349" s="82"/>
    </row>
    <row r="350" spans="1:36" s="12" customFormat="1" ht="12.75" customHeight="1" x14ac:dyDescent="0.25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27"/>
      <c r="AA350" s="27"/>
      <c r="AB350" s="27"/>
      <c r="AC350" s="27"/>
      <c r="AD350" s="27"/>
      <c r="AE350" s="27"/>
      <c r="AF350" s="27"/>
      <c r="AG350" s="82"/>
      <c r="AH350" s="82"/>
      <c r="AI350" s="82"/>
      <c r="AJ350" s="82"/>
    </row>
    <row r="351" spans="1:36" s="12" customFormat="1" ht="12.75" customHeight="1" x14ac:dyDescent="0.25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27"/>
      <c r="AA351" s="27"/>
      <c r="AB351" s="27"/>
      <c r="AC351" s="27"/>
      <c r="AD351" s="27"/>
      <c r="AE351" s="27"/>
      <c r="AF351" s="27"/>
      <c r="AG351" s="82"/>
      <c r="AH351" s="82"/>
      <c r="AI351" s="82"/>
      <c r="AJ351" s="82"/>
    </row>
    <row r="352" spans="1:36" s="12" customFormat="1" ht="12.75" customHeight="1" x14ac:dyDescent="0.25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27"/>
      <c r="AA352" s="27"/>
      <c r="AB352" s="27"/>
      <c r="AC352" s="27"/>
      <c r="AD352" s="27"/>
      <c r="AE352" s="27"/>
      <c r="AF352" s="27"/>
      <c r="AG352" s="82"/>
      <c r="AH352" s="82"/>
      <c r="AI352" s="82"/>
      <c r="AJ352" s="82"/>
    </row>
    <row r="353" spans="1:36" s="12" customFormat="1" ht="12.75" customHeight="1" x14ac:dyDescent="0.25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27"/>
      <c r="AA353" s="27"/>
      <c r="AB353" s="27"/>
      <c r="AC353" s="27"/>
      <c r="AD353" s="27"/>
      <c r="AE353" s="27"/>
      <c r="AF353" s="27"/>
      <c r="AG353" s="82"/>
      <c r="AH353" s="82"/>
      <c r="AI353" s="82"/>
      <c r="AJ353" s="82"/>
    </row>
    <row r="354" spans="1:36" s="12" customFormat="1" ht="12.75" customHeight="1" x14ac:dyDescent="0.25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27"/>
      <c r="AA354" s="27"/>
      <c r="AB354" s="27"/>
      <c r="AC354" s="27"/>
      <c r="AD354" s="27"/>
      <c r="AE354" s="27"/>
      <c r="AF354" s="27"/>
      <c r="AG354" s="82"/>
      <c r="AH354" s="82"/>
      <c r="AI354" s="82"/>
      <c r="AJ354" s="82"/>
    </row>
    <row r="355" spans="1:36" s="12" customFormat="1" ht="12.75" customHeight="1" x14ac:dyDescent="0.25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27"/>
      <c r="AA355" s="27"/>
      <c r="AB355" s="27"/>
      <c r="AC355" s="27"/>
      <c r="AD355" s="27"/>
      <c r="AE355" s="27"/>
      <c r="AF355" s="27"/>
      <c r="AG355" s="82"/>
      <c r="AH355" s="82"/>
      <c r="AI355" s="82"/>
      <c r="AJ355" s="82"/>
    </row>
    <row r="356" spans="1:36" s="12" customFormat="1" ht="12.75" customHeight="1" x14ac:dyDescent="0.25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27"/>
      <c r="AA356" s="27"/>
      <c r="AB356" s="27"/>
      <c r="AC356" s="27"/>
      <c r="AD356" s="27"/>
      <c r="AE356" s="27"/>
      <c r="AF356" s="27"/>
      <c r="AG356" s="82"/>
      <c r="AH356" s="82"/>
      <c r="AI356" s="82"/>
      <c r="AJ356" s="82"/>
    </row>
    <row r="357" spans="1:36" s="12" customFormat="1" ht="12.75" customHeight="1" x14ac:dyDescent="0.25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27"/>
      <c r="AA357" s="27"/>
      <c r="AB357" s="27"/>
      <c r="AC357" s="27"/>
      <c r="AD357" s="27"/>
      <c r="AE357" s="27"/>
      <c r="AF357" s="27"/>
      <c r="AG357" s="82"/>
      <c r="AH357" s="82"/>
      <c r="AI357" s="82"/>
      <c r="AJ357" s="82"/>
    </row>
    <row r="358" spans="1:36" s="12" customFormat="1" ht="12.75" customHeight="1" x14ac:dyDescent="0.25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27"/>
      <c r="AA358" s="27"/>
      <c r="AB358" s="27"/>
      <c r="AC358" s="27"/>
      <c r="AD358" s="27"/>
      <c r="AE358" s="27"/>
      <c r="AF358" s="27"/>
      <c r="AG358" s="82"/>
      <c r="AH358" s="82"/>
      <c r="AI358" s="82"/>
      <c r="AJ358" s="82"/>
    </row>
    <row r="359" spans="1:36" s="12" customFormat="1" ht="12.75" customHeight="1" x14ac:dyDescent="0.25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27"/>
      <c r="AA359" s="27"/>
      <c r="AB359" s="27"/>
      <c r="AC359" s="27"/>
      <c r="AD359" s="27"/>
      <c r="AE359" s="27"/>
      <c r="AF359" s="27"/>
      <c r="AG359" s="82"/>
      <c r="AH359" s="82"/>
      <c r="AI359" s="82"/>
      <c r="AJ359" s="82"/>
    </row>
    <row r="360" spans="1:36" s="12" customFormat="1" ht="12.75" customHeight="1" x14ac:dyDescent="0.25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27"/>
      <c r="AA360" s="27"/>
      <c r="AB360" s="27"/>
      <c r="AC360" s="27"/>
      <c r="AD360" s="27"/>
      <c r="AE360" s="27"/>
      <c r="AF360" s="27"/>
      <c r="AG360" s="82"/>
      <c r="AH360" s="82"/>
      <c r="AI360" s="82"/>
      <c r="AJ360" s="82"/>
    </row>
    <row r="361" spans="1:36" s="12" customFormat="1" ht="12.75" customHeight="1" x14ac:dyDescent="0.25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27"/>
      <c r="AA361" s="27"/>
      <c r="AB361" s="27"/>
      <c r="AC361" s="27"/>
      <c r="AD361" s="27"/>
      <c r="AE361" s="27"/>
      <c r="AF361" s="27"/>
      <c r="AG361" s="82"/>
      <c r="AH361" s="82"/>
      <c r="AI361" s="82"/>
      <c r="AJ361" s="82"/>
    </row>
    <row r="362" spans="1:36" s="12" customFormat="1" ht="12.75" customHeight="1" x14ac:dyDescent="0.25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27"/>
      <c r="AA362" s="27"/>
      <c r="AB362" s="27"/>
      <c r="AC362" s="27"/>
      <c r="AD362" s="27"/>
      <c r="AE362" s="27"/>
      <c r="AF362" s="27"/>
      <c r="AG362" s="82"/>
      <c r="AH362" s="82"/>
      <c r="AI362" s="82"/>
      <c r="AJ362" s="82"/>
    </row>
    <row r="363" spans="1:36" s="12" customFormat="1" ht="12.75" customHeight="1" x14ac:dyDescent="0.25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27"/>
      <c r="AA363" s="27"/>
      <c r="AB363" s="27"/>
      <c r="AC363" s="27"/>
      <c r="AD363" s="27"/>
      <c r="AE363" s="27"/>
      <c r="AF363" s="27"/>
      <c r="AG363" s="82"/>
      <c r="AH363" s="82"/>
      <c r="AI363" s="82"/>
      <c r="AJ363" s="82"/>
    </row>
    <row r="364" spans="1:36" s="12" customFormat="1" ht="12.75" customHeight="1" x14ac:dyDescent="0.25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27"/>
      <c r="AA364" s="27"/>
      <c r="AB364" s="27"/>
      <c r="AC364" s="27"/>
      <c r="AD364" s="27"/>
      <c r="AE364" s="27"/>
      <c r="AF364" s="27"/>
      <c r="AG364" s="82"/>
      <c r="AH364" s="82"/>
      <c r="AI364" s="82"/>
      <c r="AJ364" s="82"/>
    </row>
    <row r="365" spans="1:36" s="12" customFormat="1" ht="12.75" customHeight="1" x14ac:dyDescent="0.25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27"/>
      <c r="AA365" s="27"/>
      <c r="AB365" s="27"/>
      <c r="AC365" s="27"/>
      <c r="AD365" s="27"/>
      <c r="AE365" s="27"/>
      <c r="AF365" s="27"/>
      <c r="AG365" s="82"/>
      <c r="AH365" s="82"/>
      <c r="AI365" s="82"/>
      <c r="AJ365" s="82"/>
    </row>
    <row r="366" spans="1:36" s="12" customFormat="1" ht="12.75" customHeight="1" x14ac:dyDescent="0.25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27"/>
      <c r="AA366" s="27"/>
      <c r="AB366" s="27"/>
      <c r="AC366" s="27"/>
      <c r="AD366" s="27"/>
      <c r="AE366" s="27"/>
      <c r="AF366" s="27"/>
      <c r="AG366" s="82"/>
      <c r="AH366" s="82"/>
      <c r="AI366" s="82"/>
      <c r="AJ366" s="82"/>
    </row>
    <row r="367" spans="1:36" s="12" customFormat="1" ht="12.75" customHeight="1" x14ac:dyDescent="0.25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27"/>
      <c r="AA367" s="27"/>
      <c r="AB367" s="27"/>
      <c r="AC367" s="27"/>
      <c r="AD367" s="27"/>
      <c r="AE367" s="27"/>
      <c r="AF367" s="27"/>
      <c r="AG367" s="82"/>
      <c r="AH367" s="82"/>
      <c r="AI367" s="82"/>
      <c r="AJ367" s="82"/>
    </row>
    <row r="368" spans="1:36" s="12" customFormat="1" ht="12.75" customHeight="1" x14ac:dyDescent="0.25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27"/>
      <c r="AA368" s="27"/>
      <c r="AB368" s="27"/>
      <c r="AC368" s="27"/>
      <c r="AD368" s="27"/>
      <c r="AE368" s="27"/>
      <c r="AF368" s="27"/>
      <c r="AG368" s="82"/>
      <c r="AH368" s="82"/>
      <c r="AI368" s="82"/>
      <c r="AJ368" s="82"/>
    </row>
    <row r="369" spans="1:36" s="12" customFormat="1" ht="12.75" customHeight="1" x14ac:dyDescent="0.25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27"/>
      <c r="AA369" s="27"/>
      <c r="AB369" s="27"/>
      <c r="AC369" s="27"/>
      <c r="AD369" s="27"/>
      <c r="AE369" s="27"/>
      <c r="AF369" s="27"/>
      <c r="AG369" s="82"/>
      <c r="AH369" s="82"/>
      <c r="AI369" s="82"/>
      <c r="AJ369" s="82"/>
    </row>
    <row r="370" spans="1:36" s="12" customFormat="1" ht="12.75" customHeight="1" x14ac:dyDescent="0.25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27"/>
      <c r="AA370" s="27"/>
      <c r="AB370" s="27"/>
      <c r="AC370" s="27"/>
      <c r="AD370" s="27"/>
      <c r="AE370" s="27"/>
      <c r="AF370" s="27"/>
      <c r="AG370" s="82"/>
      <c r="AH370" s="82"/>
      <c r="AI370" s="82"/>
      <c r="AJ370" s="82"/>
    </row>
    <row r="371" spans="1:36" s="12" customFormat="1" ht="12.75" customHeight="1" x14ac:dyDescent="0.25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27"/>
      <c r="AA371" s="27"/>
      <c r="AB371" s="27"/>
      <c r="AC371" s="27"/>
      <c r="AD371" s="27"/>
      <c r="AE371" s="27"/>
      <c r="AF371" s="27"/>
      <c r="AG371" s="82"/>
      <c r="AH371" s="82"/>
      <c r="AI371" s="82"/>
      <c r="AJ371" s="82"/>
    </row>
    <row r="372" spans="1:36" s="12" customFormat="1" ht="12.75" customHeight="1" x14ac:dyDescent="0.25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27"/>
      <c r="AA372" s="27"/>
      <c r="AB372" s="27"/>
      <c r="AC372" s="27"/>
      <c r="AD372" s="27"/>
      <c r="AE372" s="27"/>
      <c r="AF372" s="27"/>
      <c r="AG372" s="82"/>
      <c r="AH372" s="82"/>
      <c r="AI372" s="82"/>
      <c r="AJ372" s="82"/>
    </row>
    <row r="373" spans="1:36" s="12" customFormat="1" ht="12.75" customHeight="1" x14ac:dyDescent="0.25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27"/>
      <c r="AA373" s="27"/>
      <c r="AB373" s="27"/>
      <c r="AC373" s="27"/>
      <c r="AD373" s="27"/>
      <c r="AE373" s="27"/>
      <c r="AF373" s="27"/>
      <c r="AG373" s="82"/>
      <c r="AH373" s="82"/>
      <c r="AI373" s="82"/>
      <c r="AJ373" s="82"/>
    </row>
    <row r="374" spans="1:36" s="12" customFormat="1" ht="12.75" customHeight="1" x14ac:dyDescent="0.25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27"/>
      <c r="AA374" s="27"/>
      <c r="AB374" s="27"/>
      <c r="AC374" s="27"/>
      <c r="AD374" s="27"/>
      <c r="AE374" s="27"/>
      <c r="AF374" s="27"/>
      <c r="AG374" s="82"/>
      <c r="AH374" s="82"/>
      <c r="AI374" s="82"/>
      <c r="AJ374" s="82"/>
    </row>
    <row r="375" spans="1:36" s="12" customFormat="1" ht="12.75" customHeight="1" x14ac:dyDescent="0.25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27"/>
      <c r="AA375" s="27"/>
      <c r="AB375" s="27"/>
      <c r="AC375" s="27"/>
      <c r="AD375" s="27"/>
      <c r="AE375" s="27"/>
      <c r="AF375" s="27"/>
      <c r="AG375" s="82"/>
      <c r="AH375" s="82"/>
      <c r="AI375" s="82"/>
      <c r="AJ375" s="82"/>
    </row>
    <row r="376" spans="1:36" s="12" customFormat="1" ht="12.75" customHeight="1" x14ac:dyDescent="0.25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27"/>
      <c r="AA376" s="27"/>
      <c r="AB376" s="27"/>
      <c r="AC376" s="27"/>
      <c r="AD376" s="27"/>
      <c r="AE376" s="27"/>
      <c r="AF376" s="27"/>
      <c r="AG376" s="82"/>
      <c r="AH376" s="82"/>
      <c r="AI376" s="82"/>
      <c r="AJ376" s="82"/>
    </row>
    <row r="377" spans="1:36" s="12" customFormat="1" ht="12.75" customHeight="1" x14ac:dyDescent="0.25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27"/>
      <c r="AA377" s="27"/>
      <c r="AB377" s="27"/>
      <c r="AC377" s="27"/>
      <c r="AD377" s="27"/>
      <c r="AE377" s="27"/>
      <c r="AF377" s="27"/>
      <c r="AG377" s="82"/>
      <c r="AH377" s="82"/>
      <c r="AI377" s="82"/>
      <c r="AJ377" s="82"/>
    </row>
    <row r="378" spans="1:36" s="12" customFormat="1" ht="12.75" customHeight="1" x14ac:dyDescent="0.25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27"/>
      <c r="AA378" s="27"/>
      <c r="AB378" s="27"/>
      <c r="AC378" s="27"/>
      <c r="AD378" s="27"/>
      <c r="AE378" s="27"/>
      <c r="AF378" s="27"/>
      <c r="AG378" s="82"/>
      <c r="AH378" s="82"/>
      <c r="AI378" s="82"/>
      <c r="AJ378" s="82"/>
    </row>
    <row r="379" spans="1:36" s="12" customFormat="1" ht="12.75" customHeight="1" x14ac:dyDescent="0.25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27"/>
      <c r="AA379" s="27"/>
      <c r="AB379" s="27"/>
      <c r="AC379" s="27"/>
      <c r="AD379" s="27"/>
      <c r="AE379" s="27"/>
      <c r="AF379" s="27"/>
      <c r="AG379" s="82"/>
      <c r="AH379" s="82"/>
      <c r="AI379" s="82"/>
      <c r="AJ379" s="82"/>
    </row>
    <row r="380" spans="1:36" s="12" customFormat="1" ht="12.75" customHeight="1" x14ac:dyDescent="0.25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27"/>
      <c r="AA380" s="27"/>
      <c r="AB380" s="27"/>
      <c r="AC380" s="27"/>
      <c r="AD380" s="27"/>
      <c r="AE380" s="27"/>
      <c r="AF380" s="27"/>
      <c r="AG380" s="82"/>
      <c r="AH380" s="82"/>
      <c r="AI380" s="82"/>
      <c r="AJ380" s="82"/>
    </row>
    <row r="381" spans="1:36" s="12" customFormat="1" ht="12.75" customHeight="1" x14ac:dyDescent="0.25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27"/>
      <c r="AA381" s="27"/>
      <c r="AB381" s="27"/>
      <c r="AC381" s="27"/>
      <c r="AD381" s="27"/>
      <c r="AE381" s="27"/>
      <c r="AF381" s="27"/>
      <c r="AG381" s="82"/>
      <c r="AH381" s="82"/>
      <c r="AI381" s="82"/>
      <c r="AJ381" s="82"/>
    </row>
    <row r="382" spans="1:36" s="12" customFormat="1" ht="12.75" customHeight="1" x14ac:dyDescent="0.25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27"/>
      <c r="AA382" s="27"/>
      <c r="AB382" s="27"/>
      <c r="AC382" s="27"/>
      <c r="AD382" s="27"/>
      <c r="AE382" s="27"/>
      <c r="AF382" s="27"/>
      <c r="AG382" s="82"/>
      <c r="AH382" s="82"/>
      <c r="AI382" s="82"/>
      <c r="AJ382" s="82"/>
    </row>
    <row r="383" spans="1:36" s="12" customFormat="1" ht="12.75" customHeight="1" x14ac:dyDescent="0.25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27"/>
      <c r="AA383" s="27"/>
      <c r="AB383" s="27"/>
      <c r="AC383" s="27"/>
      <c r="AD383" s="27"/>
      <c r="AE383" s="27"/>
      <c r="AF383" s="27"/>
      <c r="AG383" s="82"/>
      <c r="AH383" s="82"/>
      <c r="AI383" s="82"/>
      <c r="AJ383" s="82"/>
    </row>
    <row r="384" spans="1:36" s="12" customFormat="1" ht="12.75" customHeight="1" x14ac:dyDescent="0.25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27"/>
      <c r="AA384" s="27"/>
      <c r="AB384" s="27"/>
      <c r="AC384" s="27"/>
      <c r="AD384" s="27"/>
      <c r="AE384" s="27"/>
      <c r="AF384" s="27"/>
      <c r="AG384" s="82"/>
      <c r="AH384" s="82"/>
      <c r="AI384" s="82"/>
      <c r="AJ384" s="82"/>
    </row>
    <row r="385" spans="1:36" s="12" customFormat="1" ht="12.75" customHeight="1" x14ac:dyDescent="0.25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27"/>
      <c r="AA385" s="27"/>
      <c r="AB385" s="27"/>
      <c r="AC385" s="27"/>
      <c r="AD385" s="27"/>
      <c r="AE385" s="27"/>
      <c r="AF385" s="27"/>
      <c r="AG385" s="82"/>
      <c r="AH385" s="82"/>
      <c r="AI385" s="82"/>
      <c r="AJ385" s="82"/>
    </row>
    <row r="386" spans="1:36" s="12" customFormat="1" ht="12.75" customHeight="1" x14ac:dyDescent="0.25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27"/>
      <c r="AA386" s="27"/>
      <c r="AB386" s="27"/>
      <c r="AC386" s="27"/>
      <c r="AD386" s="27"/>
      <c r="AE386" s="27"/>
      <c r="AF386" s="27"/>
      <c r="AG386" s="82"/>
      <c r="AH386" s="82"/>
      <c r="AI386" s="82"/>
      <c r="AJ386" s="82"/>
    </row>
    <row r="387" spans="1:36" s="12" customFormat="1" ht="12.75" customHeight="1" x14ac:dyDescent="0.25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27"/>
      <c r="AA387" s="27"/>
      <c r="AB387" s="27"/>
      <c r="AC387" s="27"/>
      <c r="AD387" s="27"/>
      <c r="AE387" s="27"/>
      <c r="AF387" s="27"/>
      <c r="AG387" s="82"/>
      <c r="AH387" s="82"/>
      <c r="AI387" s="82"/>
      <c r="AJ387" s="82"/>
    </row>
    <row r="388" spans="1:36" s="12" customFormat="1" ht="12.75" customHeight="1" x14ac:dyDescent="0.25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27"/>
      <c r="AA388" s="27"/>
      <c r="AB388" s="27"/>
      <c r="AC388" s="27"/>
      <c r="AD388" s="27"/>
      <c r="AE388" s="27"/>
      <c r="AF388" s="27"/>
      <c r="AG388" s="82"/>
      <c r="AH388" s="82"/>
      <c r="AI388" s="82"/>
      <c r="AJ388" s="82"/>
    </row>
    <row r="389" spans="1:36" s="12" customFormat="1" ht="12.75" customHeight="1" x14ac:dyDescent="0.25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27"/>
      <c r="AA389" s="27"/>
      <c r="AB389" s="27"/>
      <c r="AC389" s="27"/>
      <c r="AD389" s="27"/>
      <c r="AE389" s="27"/>
      <c r="AF389" s="27"/>
      <c r="AG389" s="82"/>
      <c r="AH389" s="82"/>
      <c r="AI389" s="82"/>
      <c r="AJ389" s="82"/>
    </row>
    <row r="390" spans="1:36" s="12" customFormat="1" ht="12.75" customHeight="1" x14ac:dyDescent="0.25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27"/>
      <c r="AA390" s="27"/>
      <c r="AB390" s="27"/>
      <c r="AC390" s="27"/>
      <c r="AD390" s="27"/>
      <c r="AE390" s="27"/>
      <c r="AF390" s="27"/>
      <c r="AG390" s="82"/>
      <c r="AH390" s="82"/>
      <c r="AI390" s="82"/>
      <c r="AJ390" s="82"/>
    </row>
    <row r="391" spans="1:36" s="12" customFormat="1" ht="12.75" customHeight="1" x14ac:dyDescent="0.25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27"/>
      <c r="AA391" s="27"/>
      <c r="AB391" s="27"/>
      <c r="AC391" s="27"/>
      <c r="AD391" s="27"/>
      <c r="AE391" s="27"/>
      <c r="AF391" s="27"/>
      <c r="AG391" s="82"/>
      <c r="AH391" s="82"/>
      <c r="AI391" s="82"/>
      <c r="AJ391" s="82"/>
    </row>
    <row r="392" spans="1:36" s="12" customFormat="1" ht="12.75" customHeight="1" x14ac:dyDescent="0.25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27"/>
      <c r="AA392" s="27"/>
      <c r="AB392" s="27"/>
      <c r="AC392" s="27"/>
      <c r="AD392" s="27"/>
      <c r="AE392" s="27"/>
      <c r="AF392" s="27"/>
      <c r="AG392" s="82"/>
      <c r="AH392" s="82"/>
      <c r="AI392" s="82"/>
      <c r="AJ392" s="82"/>
    </row>
    <row r="393" spans="1:36" s="12" customFormat="1" ht="12.75" customHeight="1" x14ac:dyDescent="0.25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27"/>
      <c r="AA393" s="27"/>
      <c r="AB393" s="27"/>
      <c r="AC393" s="27"/>
      <c r="AD393" s="27"/>
      <c r="AE393" s="27"/>
      <c r="AF393" s="27"/>
      <c r="AG393" s="82"/>
      <c r="AH393" s="82"/>
      <c r="AI393" s="82"/>
      <c r="AJ393" s="82"/>
    </row>
    <row r="394" spans="1:36" s="12" customFormat="1" ht="12.75" customHeight="1" x14ac:dyDescent="0.25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27"/>
      <c r="AA394" s="27"/>
      <c r="AB394" s="27"/>
      <c r="AC394" s="27"/>
      <c r="AD394" s="27"/>
      <c r="AE394" s="27"/>
      <c r="AF394" s="27"/>
      <c r="AG394" s="82"/>
      <c r="AH394" s="82"/>
      <c r="AI394" s="82"/>
      <c r="AJ394" s="82"/>
    </row>
    <row r="395" spans="1:36" s="12" customFormat="1" ht="12.75" customHeight="1" x14ac:dyDescent="0.25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27"/>
      <c r="AA395" s="27"/>
      <c r="AB395" s="27"/>
      <c r="AC395" s="27"/>
      <c r="AD395" s="27"/>
      <c r="AE395" s="27"/>
      <c r="AF395" s="27"/>
      <c r="AG395" s="82"/>
      <c r="AH395" s="82"/>
      <c r="AI395" s="82"/>
      <c r="AJ395" s="82"/>
    </row>
    <row r="396" spans="1:36" s="12" customFormat="1" ht="12.75" customHeight="1" x14ac:dyDescent="0.25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27"/>
      <c r="AA396" s="27"/>
      <c r="AB396" s="27"/>
      <c r="AC396" s="27"/>
      <c r="AD396" s="27"/>
      <c r="AE396" s="27"/>
      <c r="AF396" s="27"/>
      <c r="AG396" s="82"/>
      <c r="AH396" s="82"/>
      <c r="AI396" s="82"/>
      <c r="AJ396" s="82"/>
    </row>
    <row r="397" spans="1:36" s="12" customFormat="1" ht="12.75" customHeight="1" x14ac:dyDescent="0.25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27"/>
      <c r="AA397" s="27"/>
      <c r="AB397" s="27"/>
      <c r="AC397" s="27"/>
      <c r="AD397" s="27"/>
      <c r="AE397" s="27"/>
      <c r="AF397" s="27"/>
      <c r="AG397" s="82"/>
      <c r="AH397" s="82"/>
      <c r="AI397" s="82"/>
      <c r="AJ397" s="82"/>
    </row>
    <row r="398" spans="1:36" s="12" customFormat="1" ht="12.75" customHeight="1" x14ac:dyDescent="0.25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27"/>
      <c r="AA398" s="27"/>
      <c r="AB398" s="27"/>
      <c r="AC398" s="27"/>
      <c r="AD398" s="27"/>
      <c r="AE398" s="27"/>
      <c r="AF398" s="27"/>
      <c r="AG398" s="82"/>
      <c r="AH398" s="82"/>
      <c r="AI398" s="82"/>
      <c r="AJ398" s="82"/>
    </row>
    <row r="399" spans="1:36" s="12" customFormat="1" ht="12.75" customHeight="1" x14ac:dyDescent="0.25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27"/>
      <c r="AA399" s="27"/>
      <c r="AB399" s="27"/>
      <c r="AC399" s="27"/>
      <c r="AD399" s="27"/>
      <c r="AE399" s="27"/>
      <c r="AF399" s="27"/>
      <c r="AG399" s="82"/>
      <c r="AH399" s="82"/>
      <c r="AI399" s="82"/>
      <c r="AJ399" s="82"/>
    </row>
    <row r="400" spans="1:36" s="12" customFormat="1" ht="12.75" customHeight="1" x14ac:dyDescent="0.25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27"/>
      <c r="AA400" s="27"/>
      <c r="AB400" s="27"/>
      <c r="AC400" s="27"/>
      <c r="AD400" s="27"/>
      <c r="AE400" s="27"/>
      <c r="AF400" s="27"/>
      <c r="AG400" s="82"/>
      <c r="AH400" s="82"/>
      <c r="AI400" s="82"/>
      <c r="AJ400" s="82"/>
    </row>
    <row r="401" spans="1:36" s="12" customFormat="1" ht="12.75" customHeight="1" x14ac:dyDescent="0.25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27"/>
      <c r="AA401" s="27"/>
      <c r="AB401" s="27"/>
      <c r="AC401" s="27"/>
      <c r="AD401" s="27"/>
      <c r="AE401" s="27"/>
      <c r="AF401" s="27"/>
      <c r="AG401" s="82"/>
      <c r="AH401" s="82"/>
      <c r="AI401" s="82"/>
      <c r="AJ401" s="82"/>
    </row>
    <row r="402" spans="1:36" s="12" customFormat="1" ht="12.75" customHeight="1" x14ac:dyDescent="0.25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27"/>
      <c r="AA402" s="27"/>
      <c r="AB402" s="27"/>
      <c r="AC402" s="27"/>
      <c r="AD402" s="27"/>
      <c r="AE402" s="27"/>
      <c r="AF402" s="27"/>
      <c r="AG402" s="82"/>
      <c r="AH402" s="82"/>
      <c r="AI402" s="82"/>
      <c r="AJ402" s="82"/>
    </row>
    <row r="403" spans="1:36" s="12" customFormat="1" ht="12.75" customHeight="1" x14ac:dyDescent="0.25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27"/>
      <c r="AA403" s="27"/>
      <c r="AB403" s="27"/>
      <c r="AC403" s="27"/>
      <c r="AD403" s="27"/>
      <c r="AE403" s="27"/>
      <c r="AF403" s="27"/>
      <c r="AG403" s="82"/>
      <c r="AH403" s="82"/>
      <c r="AI403" s="82"/>
      <c r="AJ403" s="82"/>
    </row>
    <row r="404" spans="1:36" s="12" customFormat="1" ht="12.75" customHeight="1" x14ac:dyDescent="0.25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27"/>
      <c r="AA404" s="27"/>
      <c r="AB404" s="27"/>
      <c r="AC404" s="27"/>
      <c r="AD404" s="27"/>
      <c r="AE404" s="27"/>
      <c r="AF404" s="27"/>
      <c r="AG404" s="82"/>
      <c r="AH404" s="82"/>
      <c r="AI404" s="82"/>
      <c r="AJ404" s="82"/>
    </row>
    <row r="405" spans="1:36" s="12" customFormat="1" ht="12.75" customHeight="1" x14ac:dyDescent="0.25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27"/>
      <c r="AA405" s="27"/>
      <c r="AB405" s="27"/>
      <c r="AC405" s="27"/>
      <c r="AD405" s="27"/>
      <c r="AE405" s="27"/>
      <c r="AF405" s="27"/>
      <c r="AG405" s="82"/>
      <c r="AH405" s="82"/>
      <c r="AI405" s="82"/>
      <c r="AJ405" s="82"/>
    </row>
    <row r="406" spans="1:36" s="12" customFormat="1" ht="12.75" customHeight="1" x14ac:dyDescent="0.25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27"/>
      <c r="AA406" s="27"/>
      <c r="AB406" s="27"/>
      <c r="AC406" s="27"/>
      <c r="AD406" s="27"/>
      <c r="AE406" s="27"/>
      <c r="AF406" s="27"/>
      <c r="AG406" s="82"/>
      <c r="AH406" s="82"/>
      <c r="AI406" s="82"/>
      <c r="AJ406" s="82"/>
    </row>
    <row r="407" spans="1:36" s="12" customFormat="1" ht="12.75" customHeight="1" x14ac:dyDescent="0.25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27"/>
      <c r="AA407" s="27"/>
      <c r="AB407" s="27"/>
      <c r="AC407" s="27"/>
      <c r="AD407" s="27"/>
      <c r="AE407" s="27"/>
      <c r="AF407" s="27"/>
      <c r="AG407" s="82"/>
      <c r="AH407" s="82"/>
      <c r="AI407" s="82"/>
      <c r="AJ407" s="82"/>
    </row>
    <row r="408" spans="1:36" s="12" customFormat="1" ht="12.75" customHeight="1" x14ac:dyDescent="0.25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27"/>
      <c r="AA408" s="27"/>
      <c r="AB408" s="27"/>
      <c r="AC408" s="27"/>
      <c r="AD408" s="27"/>
      <c r="AE408" s="27"/>
      <c r="AF408" s="27"/>
      <c r="AG408" s="82"/>
      <c r="AH408" s="82"/>
      <c r="AI408" s="82"/>
      <c r="AJ408" s="82"/>
    </row>
    <row r="409" spans="1:36" s="12" customFormat="1" ht="12.75" customHeight="1" x14ac:dyDescent="0.25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27"/>
      <c r="AA409" s="27"/>
      <c r="AB409" s="27"/>
      <c r="AC409" s="27"/>
      <c r="AD409" s="27"/>
      <c r="AE409" s="27"/>
      <c r="AF409" s="27"/>
      <c r="AG409" s="82"/>
      <c r="AH409" s="82"/>
      <c r="AI409" s="82"/>
      <c r="AJ409" s="82"/>
    </row>
    <row r="410" spans="1:36" s="12" customFormat="1" ht="12.75" customHeight="1" x14ac:dyDescent="0.25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27"/>
      <c r="AA410" s="27"/>
      <c r="AB410" s="27"/>
      <c r="AC410" s="27"/>
      <c r="AD410" s="27"/>
      <c r="AE410" s="27"/>
      <c r="AF410" s="27"/>
      <c r="AG410" s="82"/>
      <c r="AH410" s="82"/>
      <c r="AI410" s="82"/>
      <c r="AJ410" s="82"/>
    </row>
    <row r="411" spans="1:36" s="12" customFormat="1" ht="12.75" customHeight="1" x14ac:dyDescent="0.25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27"/>
      <c r="AA411" s="27"/>
      <c r="AB411" s="27"/>
      <c r="AC411" s="27"/>
      <c r="AD411" s="27"/>
      <c r="AE411" s="27"/>
      <c r="AF411" s="27"/>
      <c r="AG411" s="82"/>
      <c r="AH411" s="82"/>
      <c r="AI411" s="82"/>
      <c r="AJ411" s="82"/>
    </row>
    <row r="412" spans="1:36" s="12" customFormat="1" ht="12.75" customHeight="1" x14ac:dyDescent="0.25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27"/>
      <c r="AA412" s="27"/>
      <c r="AB412" s="27"/>
      <c r="AC412" s="27"/>
      <c r="AD412" s="27"/>
      <c r="AE412" s="27"/>
      <c r="AF412" s="27"/>
      <c r="AG412" s="82"/>
      <c r="AH412" s="82"/>
      <c r="AI412" s="82"/>
      <c r="AJ412" s="82"/>
    </row>
    <row r="413" spans="1:36" s="12" customFormat="1" ht="12.75" customHeight="1" x14ac:dyDescent="0.25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27"/>
      <c r="AA413" s="27"/>
      <c r="AB413" s="27"/>
      <c r="AC413" s="27"/>
      <c r="AD413" s="27"/>
      <c r="AE413" s="27"/>
      <c r="AF413" s="27"/>
      <c r="AG413" s="82"/>
      <c r="AH413" s="82"/>
      <c r="AI413" s="82"/>
      <c r="AJ413" s="82"/>
    </row>
    <row r="414" spans="1:36" s="12" customFormat="1" ht="12.75" customHeight="1" x14ac:dyDescent="0.25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27"/>
      <c r="AA414" s="27"/>
      <c r="AB414" s="27"/>
      <c r="AC414" s="27"/>
      <c r="AD414" s="27"/>
      <c r="AE414" s="27"/>
      <c r="AF414" s="27"/>
      <c r="AG414" s="82"/>
      <c r="AH414" s="82"/>
      <c r="AI414" s="82"/>
      <c r="AJ414" s="82"/>
    </row>
    <row r="415" spans="1:36" s="12" customFormat="1" ht="12.75" customHeight="1" x14ac:dyDescent="0.25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27"/>
      <c r="AA415" s="27"/>
      <c r="AB415" s="27"/>
      <c r="AC415" s="27"/>
      <c r="AD415" s="27"/>
      <c r="AE415" s="27"/>
      <c r="AF415" s="27"/>
      <c r="AG415" s="82"/>
      <c r="AH415" s="82"/>
      <c r="AI415" s="82"/>
      <c r="AJ415" s="82"/>
    </row>
    <row r="416" spans="1:36" s="12" customFormat="1" ht="12.75" customHeight="1" x14ac:dyDescent="0.25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27"/>
      <c r="AA416" s="27"/>
      <c r="AB416" s="27"/>
      <c r="AC416" s="27"/>
      <c r="AD416" s="27"/>
      <c r="AE416" s="27"/>
      <c r="AF416" s="27"/>
      <c r="AG416" s="82"/>
      <c r="AH416" s="82"/>
      <c r="AI416" s="82"/>
      <c r="AJ416" s="82"/>
    </row>
    <row r="417" spans="1:36" s="12" customFormat="1" ht="12.75" customHeight="1" x14ac:dyDescent="0.25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27"/>
      <c r="AA417" s="27"/>
      <c r="AB417" s="27"/>
      <c r="AC417" s="27"/>
      <c r="AD417" s="27"/>
      <c r="AE417" s="27"/>
      <c r="AF417" s="27"/>
      <c r="AG417" s="82"/>
      <c r="AH417" s="82"/>
      <c r="AI417" s="82"/>
      <c r="AJ417" s="82"/>
    </row>
    <row r="418" spans="1:36" s="12" customFormat="1" ht="12.75" customHeight="1" x14ac:dyDescent="0.25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27"/>
      <c r="AA418" s="27"/>
      <c r="AB418" s="27"/>
      <c r="AC418" s="27"/>
      <c r="AD418" s="27"/>
      <c r="AE418" s="27"/>
      <c r="AF418" s="27"/>
      <c r="AG418" s="82"/>
      <c r="AH418" s="82"/>
      <c r="AI418" s="82"/>
      <c r="AJ418" s="82"/>
    </row>
    <row r="419" spans="1:36" s="12" customFormat="1" ht="12.75" customHeight="1" x14ac:dyDescent="0.25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27"/>
      <c r="AA419" s="27"/>
      <c r="AB419" s="27"/>
      <c r="AC419" s="27"/>
      <c r="AD419" s="27"/>
      <c r="AE419" s="27"/>
      <c r="AF419" s="27"/>
      <c r="AG419" s="82"/>
      <c r="AH419" s="82"/>
      <c r="AI419" s="82"/>
      <c r="AJ419" s="82"/>
    </row>
    <row r="420" spans="1:36" s="12" customFormat="1" ht="12.75" customHeight="1" x14ac:dyDescent="0.25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27"/>
      <c r="AA420" s="27"/>
      <c r="AB420" s="27"/>
      <c r="AC420" s="27"/>
      <c r="AD420" s="27"/>
      <c r="AE420" s="27"/>
      <c r="AF420" s="27"/>
      <c r="AG420" s="82"/>
      <c r="AH420" s="82"/>
      <c r="AI420" s="82"/>
      <c r="AJ420" s="82"/>
    </row>
    <row r="421" spans="1:36" s="12" customFormat="1" ht="12.75" customHeight="1" x14ac:dyDescent="0.25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27"/>
      <c r="AA421" s="27"/>
      <c r="AB421" s="27"/>
      <c r="AC421" s="27"/>
      <c r="AD421" s="27"/>
      <c r="AE421" s="27"/>
      <c r="AF421" s="27"/>
      <c r="AG421" s="82"/>
      <c r="AH421" s="82"/>
      <c r="AI421" s="82"/>
      <c r="AJ421" s="82"/>
    </row>
    <row r="422" spans="1:36" s="12" customFormat="1" ht="12.75" customHeight="1" x14ac:dyDescent="0.25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27"/>
      <c r="AA422" s="27"/>
      <c r="AB422" s="27"/>
      <c r="AC422" s="27"/>
      <c r="AD422" s="27"/>
      <c r="AE422" s="27"/>
      <c r="AF422" s="27"/>
      <c r="AG422" s="82"/>
      <c r="AH422" s="82"/>
      <c r="AI422" s="82"/>
      <c r="AJ422" s="82"/>
    </row>
    <row r="423" spans="1:36" s="12" customFormat="1" ht="12.75" customHeight="1" x14ac:dyDescent="0.25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27"/>
      <c r="AA423" s="27"/>
      <c r="AB423" s="27"/>
      <c r="AC423" s="27"/>
      <c r="AD423" s="27"/>
      <c r="AE423" s="27"/>
      <c r="AF423" s="27"/>
      <c r="AG423" s="82"/>
      <c r="AH423" s="82"/>
      <c r="AI423" s="82"/>
      <c r="AJ423" s="82"/>
    </row>
    <row r="424" spans="1:36" s="12" customFormat="1" ht="12.75" customHeight="1" x14ac:dyDescent="0.25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27"/>
      <c r="AA424" s="27"/>
      <c r="AB424" s="27"/>
      <c r="AC424" s="27"/>
      <c r="AD424" s="27"/>
      <c r="AE424" s="27"/>
      <c r="AF424" s="27"/>
      <c r="AG424" s="82"/>
      <c r="AH424" s="82"/>
      <c r="AI424" s="82"/>
      <c r="AJ424" s="82"/>
    </row>
    <row r="425" spans="1:36" s="12" customFormat="1" ht="12.75" customHeight="1" x14ac:dyDescent="0.25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27"/>
      <c r="AA425" s="27"/>
      <c r="AB425" s="27"/>
      <c r="AC425" s="27"/>
      <c r="AD425" s="27"/>
      <c r="AE425" s="27"/>
      <c r="AF425" s="27"/>
      <c r="AG425" s="82"/>
      <c r="AH425" s="82"/>
      <c r="AI425" s="82"/>
      <c r="AJ425" s="82"/>
    </row>
    <row r="426" spans="1:36" s="12" customFormat="1" ht="12.75" customHeight="1" x14ac:dyDescent="0.25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27"/>
      <c r="AA426" s="27"/>
      <c r="AB426" s="27"/>
      <c r="AC426" s="27"/>
      <c r="AD426" s="27"/>
      <c r="AE426" s="27"/>
      <c r="AF426" s="27"/>
      <c r="AG426" s="82"/>
      <c r="AH426" s="82"/>
      <c r="AI426" s="82"/>
      <c r="AJ426" s="82"/>
    </row>
    <row r="427" spans="1:36" s="12" customFormat="1" ht="12.75" customHeight="1" x14ac:dyDescent="0.25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27"/>
      <c r="AA427" s="27"/>
      <c r="AB427" s="27"/>
      <c r="AC427" s="27"/>
      <c r="AD427" s="27"/>
      <c r="AE427" s="27"/>
      <c r="AF427" s="27"/>
      <c r="AG427" s="82"/>
      <c r="AH427" s="82"/>
      <c r="AI427" s="82"/>
      <c r="AJ427" s="82"/>
    </row>
    <row r="428" spans="1:36" s="12" customFormat="1" ht="12.75" customHeight="1" x14ac:dyDescent="0.25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27"/>
      <c r="AA428" s="27"/>
      <c r="AB428" s="27"/>
      <c r="AC428" s="27"/>
      <c r="AD428" s="27"/>
      <c r="AE428" s="27"/>
      <c r="AF428" s="27"/>
      <c r="AG428" s="82"/>
      <c r="AH428" s="82"/>
      <c r="AI428" s="82"/>
      <c r="AJ428" s="82"/>
    </row>
    <row r="429" spans="1:36" s="12" customFormat="1" ht="12.75" customHeight="1" x14ac:dyDescent="0.25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27"/>
      <c r="AA429" s="27"/>
      <c r="AB429" s="27"/>
      <c r="AC429" s="27"/>
      <c r="AD429" s="27"/>
      <c r="AE429" s="27"/>
      <c r="AF429" s="27"/>
      <c r="AG429" s="82"/>
      <c r="AH429" s="82"/>
      <c r="AI429" s="82"/>
      <c r="AJ429" s="82"/>
    </row>
    <row r="430" spans="1:36" s="12" customFormat="1" ht="12.75" customHeight="1" x14ac:dyDescent="0.25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27"/>
      <c r="AA430" s="27"/>
      <c r="AB430" s="27"/>
      <c r="AC430" s="27"/>
      <c r="AD430" s="27"/>
      <c r="AE430" s="27"/>
      <c r="AF430" s="27"/>
      <c r="AG430" s="82"/>
      <c r="AH430" s="82"/>
      <c r="AI430" s="82"/>
      <c r="AJ430" s="82"/>
    </row>
    <row r="431" spans="1:36" s="12" customFormat="1" ht="12.75" customHeight="1" x14ac:dyDescent="0.25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27"/>
      <c r="AA431" s="27"/>
      <c r="AB431" s="27"/>
      <c r="AC431" s="27"/>
      <c r="AD431" s="27"/>
      <c r="AE431" s="27"/>
      <c r="AF431" s="27"/>
      <c r="AG431" s="82"/>
      <c r="AH431" s="82"/>
      <c r="AI431" s="82"/>
      <c r="AJ431" s="82"/>
    </row>
    <row r="432" spans="1:36" s="12" customFormat="1" ht="12.75" customHeight="1" x14ac:dyDescent="0.25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27"/>
      <c r="AA432" s="27"/>
      <c r="AB432" s="27"/>
      <c r="AC432" s="27"/>
      <c r="AD432" s="27"/>
      <c r="AE432" s="27"/>
      <c r="AF432" s="27"/>
      <c r="AG432" s="82"/>
      <c r="AH432" s="82"/>
      <c r="AI432" s="82"/>
      <c r="AJ432" s="82"/>
    </row>
    <row r="433" spans="1:36" s="12" customFormat="1" ht="12.75" customHeight="1" x14ac:dyDescent="0.25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27"/>
      <c r="AA433" s="27"/>
      <c r="AB433" s="27"/>
      <c r="AC433" s="27"/>
      <c r="AD433" s="27"/>
      <c r="AE433" s="27"/>
      <c r="AF433" s="27"/>
      <c r="AG433" s="82"/>
      <c r="AH433" s="82"/>
      <c r="AI433" s="82"/>
      <c r="AJ433" s="82"/>
    </row>
    <row r="434" spans="1:36" s="12" customFormat="1" ht="12.75" customHeight="1" x14ac:dyDescent="0.25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27"/>
      <c r="AA434" s="27"/>
      <c r="AB434" s="27"/>
      <c r="AC434" s="27"/>
      <c r="AD434" s="27"/>
      <c r="AE434" s="27"/>
      <c r="AF434" s="27"/>
      <c r="AG434" s="82"/>
      <c r="AH434" s="82"/>
      <c r="AI434" s="82"/>
      <c r="AJ434" s="82"/>
    </row>
    <row r="435" spans="1:36" s="12" customFormat="1" ht="12.75" customHeight="1" x14ac:dyDescent="0.25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27"/>
      <c r="AA435" s="27"/>
      <c r="AB435" s="27"/>
      <c r="AC435" s="27"/>
      <c r="AD435" s="27"/>
      <c r="AE435" s="27"/>
      <c r="AF435" s="27"/>
      <c r="AG435" s="82"/>
      <c r="AH435" s="82"/>
      <c r="AI435" s="82"/>
      <c r="AJ435" s="82"/>
    </row>
    <row r="436" spans="1:36" s="12" customFormat="1" ht="12.75" customHeight="1" x14ac:dyDescent="0.25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27"/>
      <c r="AA436" s="27"/>
      <c r="AB436" s="27"/>
      <c r="AC436" s="27"/>
      <c r="AD436" s="27"/>
      <c r="AE436" s="27"/>
      <c r="AF436" s="27"/>
      <c r="AG436" s="82"/>
      <c r="AH436" s="82"/>
      <c r="AI436" s="82"/>
      <c r="AJ436" s="82"/>
    </row>
    <row r="437" spans="1:36" s="12" customFormat="1" ht="12.75" customHeight="1" x14ac:dyDescent="0.25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27"/>
      <c r="AA437" s="27"/>
      <c r="AB437" s="27"/>
      <c r="AC437" s="27"/>
      <c r="AD437" s="27"/>
      <c r="AE437" s="27"/>
      <c r="AF437" s="27"/>
      <c r="AG437" s="82"/>
      <c r="AH437" s="82"/>
      <c r="AI437" s="82"/>
      <c r="AJ437" s="82"/>
    </row>
    <row r="438" spans="1:36" s="12" customFormat="1" ht="12.75" customHeight="1" x14ac:dyDescent="0.25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27"/>
      <c r="AA438" s="27"/>
      <c r="AB438" s="27"/>
      <c r="AC438" s="27"/>
      <c r="AD438" s="27"/>
      <c r="AE438" s="27"/>
      <c r="AF438" s="27"/>
      <c r="AG438" s="82"/>
      <c r="AH438" s="82"/>
      <c r="AI438" s="82"/>
      <c r="AJ438" s="82"/>
    </row>
    <row r="439" spans="1:36" s="12" customFormat="1" ht="12.75" customHeight="1" x14ac:dyDescent="0.25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27"/>
      <c r="AA439" s="27"/>
      <c r="AB439" s="27"/>
      <c r="AC439" s="27"/>
      <c r="AD439" s="27"/>
      <c r="AE439" s="27"/>
      <c r="AF439" s="27"/>
      <c r="AG439" s="82"/>
      <c r="AH439" s="82"/>
      <c r="AI439" s="82"/>
      <c r="AJ439" s="82"/>
    </row>
    <row r="440" spans="1:36" s="12" customFormat="1" ht="12.75" customHeight="1" x14ac:dyDescent="0.25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27"/>
      <c r="AA440" s="27"/>
      <c r="AB440" s="27"/>
      <c r="AC440" s="27"/>
      <c r="AD440" s="27"/>
      <c r="AE440" s="27"/>
      <c r="AF440" s="27"/>
      <c r="AG440" s="82"/>
      <c r="AH440" s="82"/>
      <c r="AI440" s="82"/>
      <c r="AJ440" s="82"/>
    </row>
    <row r="441" spans="1:36" s="12" customFormat="1" ht="12.75" customHeight="1" x14ac:dyDescent="0.25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27"/>
      <c r="AA441" s="27"/>
      <c r="AB441" s="27"/>
      <c r="AC441" s="27"/>
      <c r="AD441" s="27"/>
      <c r="AE441" s="27"/>
      <c r="AF441" s="27"/>
      <c r="AG441" s="82"/>
      <c r="AH441" s="82"/>
      <c r="AI441" s="82"/>
      <c r="AJ441" s="82"/>
    </row>
    <row r="442" spans="1:36" s="12" customFormat="1" ht="12.75" customHeight="1" x14ac:dyDescent="0.25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27"/>
      <c r="AA442" s="27"/>
      <c r="AB442" s="27"/>
      <c r="AC442" s="27"/>
      <c r="AD442" s="27"/>
      <c r="AE442" s="27"/>
      <c r="AF442" s="27"/>
      <c r="AG442" s="82"/>
      <c r="AH442" s="82"/>
      <c r="AI442" s="82"/>
      <c r="AJ442" s="82"/>
    </row>
    <row r="443" spans="1:36" s="12" customFormat="1" ht="12.75" customHeight="1" x14ac:dyDescent="0.25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27"/>
      <c r="AA443" s="27"/>
      <c r="AB443" s="27"/>
      <c r="AC443" s="27"/>
      <c r="AD443" s="27"/>
      <c r="AE443" s="27"/>
      <c r="AF443" s="27"/>
      <c r="AG443" s="82"/>
      <c r="AH443" s="82"/>
      <c r="AI443" s="82"/>
      <c r="AJ443" s="82"/>
    </row>
    <row r="444" spans="1:36" s="12" customFormat="1" ht="12.75" customHeight="1" x14ac:dyDescent="0.25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27"/>
      <c r="AA444" s="27"/>
      <c r="AB444" s="27"/>
      <c r="AC444" s="27"/>
      <c r="AD444" s="27"/>
      <c r="AE444" s="27"/>
      <c r="AF444" s="27"/>
      <c r="AG444" s="82"/>
      <c r="AH444" s="82"/>
      <c r="AI444" s="82"/>
      <c r="AJ444" s="82"/>
    </row>
    <row r="445" spans="1:36" s="12" customFormat="1" ht="12.75" customHeight="1" x14ac:dyDescent="0.25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27"/>
      <c r="AA445" s="27"/>
      <c r="AB445" s="27"/>
      <c r="AC445" s="27"/>
      <c r="AD445" s="27"/>
      <c r="AE445" s="27"/>
      <c r="AF445" s="27"/>
      <c r="AG445" s="82"/>
      <c r="AH445" s="82"/>
      <c r="AI445" s="82"/>
      <c r="AJ445" s="82"/>
    </row>
    <row r="446" spans="1:36" s="12" customFormat="1" ht="12.75" customHeight="1" x14ac:dyDescent="0.25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27"/>
      <c r="AA446" s="27"/>
      <c r="AB446" s="27"/>
      <c r="AC446" s="27"/>
      <c r="AD446" s="27"/>
      <c r="AE446" s="27"/>
      <c r="AF446" s="27"/>
      <c r="AG446" s="82"/>
      <c r="AH446" s="82"/>
      <c r="AI446" s="82"/>
      <c r="AJ446" s="82"/>
    </row>
    <row r="447" spans="1:36" s="12" customFormat="1" ht="12.75" customHeight="1" x14ac:dyDescent="0.25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27"/>
      <c r="AA447" s="27"/>
      <c r="AB447" s="27"/>
      <c r="AC447" s="27"/>
      <c r="AD447" s="27"/>
      <c r="AE447" s="27"/>
      <c r="AF447" s="27"/>
      <c r="AG447" s="82"/>
      <c r="AH447" s="82"/>
      <c r="AI447" s="82"/>
      <c r="AJ447" s="82"/>
    </row>
    <row r="448" spans="1:36" s="12" customFormat="1" ht="12.75" customHeight="1" x14ac:dyDescent="0.25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27"/>
      <c r="AA448" s="27"/>
      <c r="AB448" s="27"/>
      <c r="AC448" s="27"/>
      <c r="AD448" s="27"/>
      <c r="AE448" s="27"/>
      <c r="AF448" s="27"/>
      <c r="AG448" s="82"/>
      <c r="AH448" s="82"/>
      <c r="AI448" s="82"/>
      <c r="AJ448" s="82"/>
    </row>
    <row r="449" spans="1:36" s="12" customFormat="1" ht="12.75" customHeight="1" x14ac:dyDescent="0.25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27"/>
      <c r="AA449" s="27"/>
      <c r="AB449" s="27"/>
      <c r="AC449" s="27"/>
      <c r="AD449" s="27"/>
      <c r="AE449" s="27"/>
      <c r="AF449" s="27"/>
      <c r="AG449" s="82"/>
      <c r="AH449" s="82"/>
      <c r="AI449" s="82"/>
      <c r="AJ449" s="82"/>
    </row>
    <row r="450" spans="1:36" s="12" customFormat="1" ht="12.75" customHeight="1" x14ac:dyDescent="0.25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27"/>
      <c r="AA450" s="27"/>
      <c r="AB450" s="27"/>
      <c r="AC450" s="27"/>
      <c r="AD450" s="27"/>
      <c r="AE450" s="27"/>
      <c r="AF450" s="27"/>
      <c r="AG450" s="82"/>
      <c r="AH450" s="82"/>
      <c r="AI450" s="82"/>
      <c r="AJ450" s="82"/>
    </row>
    <row r="451" spans="1:36" s="12" customFormat="1" ht="12.75" customHeight="1" x14ac:dyDescent="0.25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27"/>
      <c r="AA451" s="27"/>
      <c r="AB451" s="27"/>
      <c r="AC451" s="27"/>
      <c r="AD451" s="27"/>
      <c r="AE451" s="27"/>
      <c r="AF451" s="27"/>
      <c r="AG451" s="82"/>
      <c r="AH451" s="82"/>
      <c r="AI451" s="82"/>
      <c r="AJ451" s="82"/>
    </row>
    <row r="452" spans="1:36" s="12" customFormat="1" ht="12.75" customHeight="1" x14ac:dyDescent="0.25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27"/>
      <c r="AA452" s="27"/>
      <c r="AB452" s="27"/>
      <c r="AC452" s="27"/>
      <c r="AD452" s="27"/>
      <c r="AE452" s="27"/>
      <c r="AF452" s="27"/>
      <c r="AG452" s="82"/>
      <c r="AH452" s="82"/>
      <c r="AI452" s="82"/>
      <c r="AJ452" s="82"/>
    </row>
    <row r="453" spans="1:36" s="12" customFormat="1" ht="12.75" customHeight="1" x14ac:dyDescent="0.25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27"/>
      <c r="AA453" s="27"/>
      <c r="AB453" s="27"/>
      <c r="AC453" s="27"/>
      <c r="AD453" s="27"/>
      <c r="AE453" s="27"/>
      <c r="AF453" s="27"/>
      <c r="AG453" s="82"/>
      <c r="AH453" s="82"/>
      <c r="AI453" s="82"/>
      <c r="AJ453" s="82"/>
    </row>
    <row r="454" spans="1:36" s="12" customFormat="1" ht="12.75" customHeight="1" x14ac:dyDescent="0.25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27"/>
      <c r="AA454" s="27"/>
      <c r="AB454" s="27"/>
      <c r="AC454" s="27"/>
      <c r="AD454" s="27"/>
      <c r="AE454" s="27"/>
      <c r="AF454" s="27"/>
      <c r="AG454" s="82"/>
      <c r="AH454" s="82"/>
      <c r="AI454" s="82"/>
      <c r="AJ454" s="82"/>
    </row>
    <row r="455" spans="1:36" s="12" customFormat="1" ht="12.75" customHeight="1" x14ac:dyDescent="0.25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27"/>
      <c r="AA455" s="27"/>
      <c r="AB455" s="27"/>
      <c r="AC455" s="27"/>
      <c r="AD455" s="27"/>
      <c r="AE455" s="27"/>
      <c r="AF455" s="27"/>
      <c r="AG455" s="82"/>
      <c r="AH455" s="82"/>
      <c r="AI455" s="82"/>
      <c r="AJ455" s="82"/>
    </row>
    <row r="456" spans="1:36" s="12" customFormat="1" ht="12.75" customHeight="1" x14ac:dyDescent="0.25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27"/>
      <c r="AA456" s="27"/>
      <c r="AB456" s="27"/>
      <c r="AC456" s="27"/>
      <c r="AD456" s="27"/>
      <c r="AE456" s="27"/>
      <c r="AF456" s="27"/>
      <c r="AG456" s="82"/>
      <c r="AH456" s="82"/>
      <c r="AI456" s="82"/>
      <c r="AJ456" s="82"/>
    </row>
    <row r="457" spans="1:36" s="12" customFormat="1" ht="12.75" customHeight="1" x14ac:dyDescent="0.25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27"/>
      <c r="AA457" s="27"/>
      <c r="AB457" s="27"/>
      <c r="AC457" s="27"/>
      <c r="AD457" s="27"/>
      <c r="AE457" s="27"/>
      <c r="AF457" s="27"/>
      <c r="AG457" s="82"/>
      <c r="AH457" s="82"/>
      <c r="AI457" s="82"/>
      <c r="AJ457" s="82"/>
    </row>
    <row r="458" spans="1:36" s="12" customFormat="1" ht="12.75" customHeight="1" x14ac:dyDescent="0.25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27"/>
      <c r="AA458" s="27"/>
      <c r="AB458" s="27"/>
      <c r="AC458" s="27"/>
      <c r="AD458" s="27"/>
      <c r="AE458" s="27"/>
      <c r="AF458" s="27"/>
      <c r="AG458" s="82"/>
      <c r="AH458" s="82"/>
      <c r="AI458" s="82"/>
      <c r="AJ458" s="82"/>
    </row>
    <row r="459" spans="1:36" s="12" customFormat="1" ht="12.75" customHeight="1" x14ac:dyDescent="0.25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27"/>
      <c r="AA459" s="27"/>
      <c r="AB459" s="27"/>
      <c r="AC459" s="27"/>
      <c r="AD459" s="27"/>
      <c r="AE459" s="27"/>
      <c r="AF459" s="27"/>
      <c r="AG459" s="82"/>
      <c r="AH459" s="82"/>
      <c r="AI459" s="82"/>
      <c r="AJ459" s="82"/>
    </row>
    <row r="460" spans="1:36" s="12" customFormat="1" ht="12.75" customHeight="1" x14ac:dyDescent="0.25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27"/>
      <c r="AA460" s="27"/>
      <c r="AB460" s="27"/>
      <c r="AC460" s="27"/>
      <c r="AD460" s="27"/>
      <c r="AE460" s="27"/>
      <c r="AF460" s="27"/>
      <c r="AG460" s="82"/>
      <c r="AH460" s="82"/>
      <c r="AI460" s="82"/>
      <c r="AJ460" s="82"/>
    </row>
    <row r="461" spans="1:36" s="12" customFormat="1" ht="12.75" customHeight="1" x14ac:dyDescent="0.25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27"/>
      <c r="AA461" s="27"/>
      <c r="AB461" s="27"/>
      <c r="AC461" s="27"/>
      <c r="AD461" s="27"/>
      <c r="AE461" s="27"/>
      <c r="AF461" s="27"/>
      <c r="AG461" s="82"/>
      <c r="AH461" s="82"/>
      <c r="AI461" s="82"/>
      <c r="AJ461" s="82"/>
    </row>
    <row r="462" spans="1:36" s="12" customFormat="1" ht="12.75" customHeight="1" x14ac:dyDescent="0.25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27"/>
      <c r="AA462" s="27"/>
      <c r="AB462" s="27"/>
      <c r="AC462" s="27"/>
      <c r="AD462" s="27"/>
      <c r="AE462" s="27"/>
      <c r="AF462" s="27"/>
      <c r="AG462" s="82"/>
      <c r="AH462" s="82"/>
      <c r="AI462" s="82"/>
      <c r="AJ462" s="82"/>
    </row>
    <row r="463" spans="1:36" s="12" customFormat="1" ht="12.75" customHeight="1" x14ac:dyDescent="0.25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27"/>
      <c r="AA463" s="27"/>
      <c r="AB463" s="27"/>
      <c r="AC463" s="27"/>
      <c r="AD463" s="27"/>
      <c r="AE463" s="27"/>
      <c r="AF463" s="27"/>
      <c r="AG463" s="82"/>
      <c r="AH463" s="82"/>
      <c r="AI463" s="82"/>
      <c r="AJ463" s="82"/>
    </row>
    <row r="464" spans="1:36" s="12" customFormat="1" ht="12.75" customHeight="1" x14ac:dyDescent="0.25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27"/>
      <c r="AA464" s="27"/>
      <c r="AB464" s="27"/>
      <c r="AC464" s="27"/>
      <c r="AD464" s="27"/>
      <c r="AE464" s="27"/>
      <c r="AF464" s="27"/>
      <c r="AG464" s="82"/>
      <c r="AH464" s="82"/>
      <c r="AI464" s="82"/>
      <c r="AJ464" s="82"/>
    </row>
    <row r="465" spans="1:36" s="12" customFormat="1" ht="12.75" customHeight="1" x14ac:dyDescent="0.25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27"/>
      <c r="AA465" s="27"/>
      <c r="AB465" s="27"/>
      <c r="AC465" s="27"/>
      <c r="AD465" s="27"/>
      <c r="AE465" s="27"/>
      <c r="AF465" s="27"/>
      <c r="AG465" s="82"/>
      <c r="AH465" s="82"/>
      <c r="AI465" s="82"/>
      <c r="AJ465" s="82"/>
    </row>
    <row r="466" spans="1:36" s="12" customFormat="1" ht="12.75" customHeight="1" x14ac:dyDescent="0.25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27"/>
      <c r="AA466" s="27"/>
      <c r="AB466" s="27"/>
      <c r="AC466" s="27"/>
      <c r="AD466" s="27"/>
      <c r="AE466" s="27"/>
      <c r="AF466" s="27"/>
      <c r="AG466" s="82"/>
      <c r="AH466" s="82"/>
      <c r="AI466" s="82"/>
      <c r="AJ466" s="82"/>
    </row>
    <row r="467" spans="1:36" s="12" customFormat="1" ht="12.75" customHeight="1" x14ac:dyDescent="0.25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27"/>
      <c r="AA467" s="27"/>
      <c r="AB467" s="27"/>
      <c r="AC467" s="27"/>
      <c r="AD467" s="27"/>
      <c r="AE467" s="27"/>
      <c r="AF467" s="27"/>
      <c r="AG467" s="82"/>
      <c r="AH467" s="82"/>
      <c r="AI467" s="82"/>
      <c r="AJ467" s="82"/>
    </row>
    <row r="468" spans="1:36" s="12" customFormat="1" ht="12.75" customHeight="1" x14ac:dyDescent="0.25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27"/>
      <c r="AA468" s="27"/>
      <c r="AB468" s="27"/>
      <c r="AC468" s="27"/>
      <c r="AD468" s="27"/>
      <c r="AE468" s="27"/>
      <c r="AF468" s="27"/>
      <c r="AG468" s="82"/>
      <c r="AH468" s="82"/>
      <c r="AI468" s="82"/>
      <c r="AJ468" s="82"/>
    </row>
    <row r="469" spans="1:36" s="12" customFormat="1" ht="12.75" customHeight="1" x14ac:dyDescent="0.25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27"/>
      <c r="AA469" s="27"/>
      <c r="AB469" s="27"/>
      <c r="AC469" s="27"/>
      <c r="AD469" s="27"/>
      <c r="AE469" s="27"/>
      <c r="AF469" s="27"/>
      <c r="AG469" s="82"/>
      <c r="AH469" s="82"/>
      <c r="AI469" s="82"/>
      <c r="AJ469" s="82"/>
    </row>
    <row r="470" spans="1:36" s="12" customFormat="1" ht="12.75" customHeight="1" x14ac:dyDescent="0.25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27"/>
      <c r="AA470" s="27"/>
      <c r="AB470" s="27"/>
      <c r="AC470" s="27"/>
      <c r="AD470" s="27"/>
      <c r="AE470" s="27"/>
      <c r="AF470" s="27"/>
      <c r="AG470" s="82"/>
      <c r="AH470" s="82"/>
      <c r="AI470" s="82"/>
      <c r="AJ470" s="82"/>
    </row>
    <row r="471" spans="1:36" s="12" customFormat="1" ht="12.75" customHeight="1" x14ac:dyDescent="0.25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27"/>
      <c r="AA471" s="27"/>
      <c r="AB471" s="27"/>
      <c r="AC471" s="27"/>
      <c r="AD471" s="27"/>
      <c r="AE471" s="27"/>
      <c r="AF471" s="27"/>
      <c r="AG471" s="82"/>
      <c r="AH471" s="82"/>
      <c r="AI471" s="82"/>
      <c r="AJ471" s="82"/>
    </row>
    <row r="472" spans="1:36" s="12" customFormat="1" ht="12.75" customHeight="1" x14ac:dyDescent="0.25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27"/>
      <c r="AA472" s="27"/>
      <c r="AB472" s="27"/>
      <c r="AC472" s="27"/>
      <c r="AD472" s="27"/>
      <c r="AE472" s="27"/>
      <c r="AF472" s="27"/>
      <c r="AG472" s="82"/>
      <c r="AH472" s="82"/>
      <c r="AI472" s="82"/>
      <c r="AJ472" s="82"/>
    </row>
    <row r="473" spans="1:36" s="12" customFormat="1" ht="12.75" customHeight="1" x14ac:dyDescent="0.25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27"/>
      <c r="AA473" s="27"/>
      <c r="AB473" s="27"/>
      <c r="AC473" s="27"/>
      <c r="AD473" s="27"/>
      <c r="AE473" s="27"/>
      <c r="AF473" s="27"/>
      <c r="AG473" s="82"/>
      <c r="AH473" s="82"/>
      <c r="AI473" s="82"/>
      <c r="AJ473" s="82"/>
    </row>
    <row r="474" spans="1:36" s="12" customFormat="1" ht="12.75" customHeight="1" x14ac:dyDescent="0.25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27"/>
      <c r="AA474" s="27"/>
      <c r="AB474" s="27"/>
      <c r="AC474" s="27"/>
      <c r="AD474" s="27"/>
      <c r="AE474" s="27"/>
      <c r="AF474" s="27"/>
      <c r="AG474" s="82"/>
      <c r="AH474" s="82"/>
      <c r="AI474" s="82"/>
      <c r="AJ474" s="82"/>
    </row>
    <row r="475" spans="1:36" s="12" customFormat="1" ht="12.75" customHeight="1" x14ac:dyDescent="0.25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27"/>
      <c r="AA475" s="27"/>
      <c r="AB475" s="27"/>
      <c r="AC475" s="27"/>
      <c r="AD475" s="27"/>
      <c r="AE475" s="27"/>
      <c r="AF475" s="27"/>
      <c r="AG475" s="82"/>
      <c r="AH475" s="82"/>
      <c r="AI475" s="82"/>
      <c r="AJ475" s="82"/>
    </row>
    <row r="476" spans="1:36" s="12" customFormat="1" ht="12.75" customHeight="1" x14ac:dyDescent="0.25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27"/>
      <c r="AA476" s="27"/>
      <c r="AB476" s="27"/>
      <c r="AC476" s="27"/>
      <c r="AD476" s="27"/>
      <c r="AE476" s="27"/>
      <c r="AF476" s="27"/>
      <c r="AG476" s="82"/>
      <c r="AH476" s="82"/>
      <c r="AI476" s="82"/>
      <c r="AJ476" s="82"/>
    </row>
    <row r="477" spans="1:36" s="12" customFormat="1" ht="12.75" customHeight="1" x14ac:dyDescent="0.25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27"/>
      <c r="AA477" s="27"/>
      <c r="AB477" s="27"/>
      <c r="AC477" s="27"/>
      <c r="AD477" s="27"/>
      <c r="AE477" s="27"/>
      <c r="AF477" s="27"/>
      <c r="AG477" s="82"/>
      <c r="AH477" s="82"/>
      <c r="AI477" s="82"/>
      <c r="AJ477" s="82"/>
    </row>
    <row r="478" spans="1:36" s="12" customFormat="1" ht="12.75" customHeight="1" x14ac:dyDescent="0.25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27"/>
      <c r="AA478" s="27"/>
      <c r="AB478" s="27"/>
      <c r="AC478" s="27"/>
      <c r="AD478" s="27"/>
      <c r="AE478" s="27"/>
      <c r="AF478" s="27"/>
      <c r="AG478" s="82"/>
      <c r="AH478" s="82"/>
      <c r="AI478" s="82"/>
      <c r="AJ478" s="82"/>
    </row>
    <row r="479" spans="1:36" s="12" customFormat="1" ht="12.75" customHeight="1" x14ac:dyDescent="0.25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27"/>
      <c r="AA479" s="27"/>
      <c r="AB479" s="27"/>
      <c r="AC479" s="27"/>
      <c r="AD479" s="27"/>
      <c r="AE479" s="27"/>
      <c r="AF479" s="27"/>
      <c r="AG479" s="82"/>
      <c r="AH479" s="82"/>
      <c r="AI479" s="82"/>
      <c r="AJ479" s="82"/>
    </row>
    <row r="480" spans="1:36" s="12" customFormat="1" ht="12.75" customHeight="1" x14ac:dyDescent="0.25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27"/>
      <c r="AA480" s="27"/>
      <c r="AB480" s="27"/>
      <c r="AC480" s="27"/>
      <c r="AD480" s="27"/>
      <c r="AE480" s="27"/>
      <c r="AF480" s="27"/>
      <c r="AG480" s="82"/>
      <c r="AH480" s="82"/>
      <c r="AI480" s="82"/>
      <c r="AJ480" s="82"/>
    </row>
    <row r="481" spans="1:36" s="12" customFormat="1" ht="12.75" customHeight="1" x14ac:dyDescent="0.25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27"/>
      <c r="AA481" s="27"/>
      <c r="AB481" s="27"/>
      <c r="AC481" s="27"/>
      <c r="AD481" s="27"/>
      <c r="AE481" s="27"/>
      <c r="AF481" s="27"/>
      <c r="AG481" s="82"/>
      <c r="AH481" s="82"/>
      <c r="AI481" s="82"/>
      <c r="AJ481" s="82"/>
    </row>
    <row r="482" spans="1:36" s="12" customFormat="1" ht="12.75" customHeight="1" x14ac:dyDescent="0.25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27"/>
      <c r="AA482" s="27"/>
      <c r="AB482" s="27"/>
      <c r="AC482" s="27"/>
      <c r="AD482" s="27"/>
      <c r="AE482" s="27"/>
      <c r="AF482" s="27"/>
      <c r="AG482" s="82"/>
      <c r="AH482" s="82"/>
      <c r="AI482" s="82"/>
      <c r="AJ482" s="82"/>
    </row>
    <row r="483" spans="1:36" s="12" customFormat="1" ht="12.75" customHeight="1" x14ac:dyDescent="0.25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27"/>
      <c r="AA483" s="27"/>
      <c r="AB483" s="27"/>
      <c r="AC483" s="27"/>
      <c r="AD483" s="27"/>
      <c r="AE483" s="27"/>
      <c r="AF483" s="27"/>
      <c r="AG483" s="82"/>
      <c r="AH483" s="82"/>
      <c r="AI483" s="82"/>
      <c r="AJ483" s="82"/>
    </row>
    <row r="484" spans="1:36" s="12" customFormat="1" ht="12.75" customHeight="1" x14ac:dyDescent="0.25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27"/>
      <c r="AA484" s="27"/>
      <c r="AB484" s="27"/>
      <c r="AC484" s="27"/>
      <c r="AD484" s="27"/>
      <c r="AE484" s="27"/>
      <c r="AF484" s="27"/>
      <c r="AG484" s="82"/>
      <c r="AH484" s="82"/>
      <c r="AI484" s="82"/>
      <c r="AJ484" s="82"/>
    </row>
    <row r="485" spans="1:36" s="12" customFormat="1" ht="12.75" customHeight="1" x14ac:dyDescent="0.25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27"/>
      <c r="AA485" s="27"/>
      <c r="AB485" s="27"/>
      <c r="AC485" s="27"/>
      <c r="AD485" s="27"/>
      <c r="AE485" s="27"/>
      <c r="AF485" s="27"/>
      <c r="AG485" s="82"/>
      <c r="AH485" s="82"/>
      <c r="AI485" s="82"/>
      <c r="AJ485" s="82"/>
    </row>
    <row r="486" spans="1:36" s="12" customFormat="1" ht="12.75" customHeight="1" x14ac:dyDescent="0.25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27"/>
      <c r="AA486" s="27"/>
      <c r="AB486" s="27"/>
      <c r="AC486" s="27"/>
      <c r="AD486" s="27"/>
      <c r="AE486" s="27"/>
      <c r="AF486" s="27"/>
      <c r="AG486" s="82"/>
      <c r="AH486" s="82"/>
      <c r="AI486" s="82"/>
      <c r="AJ486" s="82"/>
    </row>
    <row r="487" spans="1:36" s="12" customFormat="1" ht="12.75" customHeight="1" x14ac:dyDescent="0.25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27"/>
      <c r="AA487" s="27"/>
      <c r="AB487" s="27"/>
      <c r="AC487" s="27"/>
      <c r="AD487" s="27"/>
      <c r="AE487" s="27"/>
      <c r="AF487" s="27"/>
      <c r="AG487" s="82"/>
      <c r="AH487" s="82"/>
      <c r="AI487" s="82"/>
      <c r="AJ487" s="82"/>
    </row>
    <row r="488" spans="1:36" s="12" customFormat="1" ht="12.75" customHeight="1" x14ac:dyDescent="0.25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27"/>
      <c r="AA488" s="27"/>
      <c r="AB488" s="27"/>
      <c r="AC488" s="27"/>
      <c r="AD488" s="27"/>
      <c r="AE488" s="27"/>
      <c r="AF488" s="27"/>
      <c r="AG488" s="82"/>
      <c r="AH488" s="82"/>
      <c r="AI488" s="82"/>
      <c r="AJ488" s="82"/>
    </row>
    <row r="489" spans="1:36" s="12" customFormat="1" ht="12.75" customHeight="1" x14ac:dyDescent="0.25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27"/>
      <c r="AA489" s="27"/>
      <c r="AB489" s="27"/>
      <c r="AC489" s="27"/>
      <c r="AD489" s="27"/>
      <c r="AE489" s="27"/>
      <c r="AF489" s="27"/>
      <c r="AG489" s="82"/>
      <c r="AH489" s="82"/>
      <c r="AI489" s="82"/>
      <c r="AJ489" s="82"/>
    </row>
    <row r="490" spans="1:36" s="12" customFormat="1" ht="12.75" customHeight="1" x14ac:dyDescent="0.25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27"/>
      <c r="AA490" s="27"/>
      <c r="AB490" s="27"/>
      <c r="AC490" s="27"/>
      <c r="AD490" s="27"/>
      <c r="AE490" s="27"/>
      <c r="AF490" s="27"/>
      <c r="AG490" s="82"/>
      <c r="AH490" s="82"/>
      <c r="AI490" s="82"/>
      <c r="AJ490" s="82"/>
    </row>
    <row r="491" spans="1:36" s="12" customFormat="1" ht="12.75" customHeight="1" x14ac:dyDescent="0.25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27"/>
      <c r="AA491" s="27"/>
      <c r="AB491" s="27"/>
      <c r="AC491" s="27"/>
      <c r="AD491" s="27"/>
      <c r="AE491" s="27"/>
      <c r="AF491" s="27"/>
      <c r="AG491" s="82"/>
      <c r="AH491" s="82"/>
      <c r="AI491" s="82"/>
      <c r="AJ491" s="82"/>
    </row>
    <row r="492" spans="1:36" s="12" customFormat="1" ht="12.75" customHeight="1" x14ac:dyDescent="0.25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27"/>
      <c r="AA492" s="27"/>
      <c r="AB492" s="27"/>
      <c r="AC492" s="27"/>
      <c r="AD492" s="27"/>
      <c r="AE492" s="27"/>
      <c r="AF492" s="27"/>
      <c r="AG492" s="82"/>
      <c r="AH492" s="82"/>
      <c r="AI492" s="82"/>
      <c r="AJ492" s="82"/>
    </row>
    <row r="493" spans="1:36" s="12" customFormat="1" ht="12.75" customHeight="1" x14ac:dyDescent="0.25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27"/>
      <c r="AA493" s="27"/>
      <c r="AB493" s="27"/>
      <c r="AC493" s="27"/>
      <c r="AD493" s="27"/>
      <c r="AE493" s="27"/>
      <c r="AF493" s="27"/>
      <c r="AG493" s="82"/>
      <c r="AH493" s="82"/>
      <c r="AI493" s="82"/>
      <c r="AJ493" s="82"/>
    </row>
    <row r="494" spans="1:36" s="12" customFormat="1" ht="12.75" customHeight="1" x14ac:dyDescent="0.25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27"/>
      <c r="AA494" s="27"/>
      <c r="AB494" s="27"/>
      <c r="AC494" s="27"/>
      <c r="AD494" s="27"/>
      <c r="AE494" s="27"/>
      <c r="AF494" s="27"/>
      <c r="AG494" s="82"/>
      <c r="AH494" s="82"/>
      <c r="AI494" s="82"/>
      <c r="AJ494" s="82"/>
    </row>
    <row r="495" spans="1:36" s="12" customFormat="1" ht="12.75" customHeight="1" x14ac:dyDescent="0.25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27"/>
      <c r="AA495" s="27"/>
      <c r="AB495" s="27"/>
      <c r="AC495" s="27"/>
      <c r="AD495" s="27"/>
      <c r="AE495" s="27"/>
      <c r="AF495" s="27"/>
      <c r="AG495" s="82"/>
      <c r="AH495" s="82"/>
      <c r="AI495" s="82"/>
      <c r="AJ495" s="82"/>
    </row>
    <row r="496" spans="1:36" s="12" customFormat="1" ht="12.75" customHeight="1" x14ac:dyDescent="0.25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27"/>
      <c r="AA496" s="27"/>
      <c r="AB496" s="27"/>
      <c r="AC496" s="27"/>
      <c r="AD496" s="27"/>
      <c r="AE496" s="27"/>
      <c r="AF496" s="27"/>
      <c r="AG496" s="82"/>
      <c r="AH496" s="82"/>
      <c r="AI496" s="82"/>
      <c r="AJ496" s="82"/>
    </row>
    <row r="497" spans="1:36" s="12" customFormat="1" ht="12.75" customHeight="1" x14ac:dyDescent="0.25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27"/>
      <c r="AA497" s="27"/>
      <c r="AB497" s="27"/>
      <c r="AC497" s="27"/>
      <c r="AD497" s="27"/>
      <c r="AE497" s="27"/>
      <c r="AF497" s="27"/>
      <c r="AG497" s="82"/>
      <c r="AH497" s="82"/>
      <c r="AI497" s="82"/>
      <c r="AJ497" s="82"/>
    </row>
    <row r="498" spans="1:36" s="12" customFormat="1" ht="12.75" customHeight="1" x14ac:dyDescent="0.25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27"/>
      <c r="AA498" s="27"/>
      <c r="AB498" s="27"/>
      <c r="AC498" s="27"/>
      <c r="AD498" s="27"/>
      <c r="AE498" s="27"/>
      <c r="AF498" s="27"/>
      <c r="AG498" s="82"/>
      <c r="AH498" s="82"/>
      <c r="AI498" s="82"/>
      <c r="AJ498" s="82"/>
    </row>
    <row r="499" spans="1:36" s="12" customFormat="1" ht="12.75" customHeight="1" x14ac:dyDescent="0.25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27"/>
      <c r="AA499" s="27"/>
      <c r="AB499" s="27"/>
      <c r="AC499" s="27"/>
      <c r="AD499" s="27"/>
      <c r="AE499" s="27"/>
      <c r="AF499" s="27"/>
      <c r="AG499" s="82"/>
      <c r="AH499" s="82"/>
      <c r="AI499" s="82"/>
      <c r="AJ499" s="82"/>
    </row>
    <row r="500" spans="1:36" s="12" customFormat="1" ht="12.75" customHeight="1" x14ac:dyDescent="0.25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27"/>
      <c r="AA500" s="27"/>
      <c r="AB500" s="27"/>
      <c r="AC500" s="27"/>
      <c r="AD500" s="27"/>
      <c r="AE500" s="27"/>
      <c r="AF500" s="27"/>
      <c r="AG500" s="82"/>
      <c r="AH500" s="82"/>
      <c r="AI500" s="82"/>
      <c r="AJ500" s="82"/>
    </row>
    <row r="501" spans="1:36" s="12" customFormat="1" ht="12.75" customHeight="1" x14ac:dyDescent="0.25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27"/>
      <c r="AA501" s="27"/>
      <c r="AB501" s="27"/>
      <c r="AC501" s="27"/>
      <c r="AD501" s="27"/>
      <c r="AE501" s="27"/>
      <c r="AF501" s="27"/>
      <c r="AG501" s="82"/>
      <c r="AH501" s="82"/>
      <c r="AI501" s="82"/>
      <c r="AJ501" s="82"/>
    </row>
    <row r="502" spans="1:36" s="12" customFormat="1" ht="12.75" customHeight="1" x14ac:dyDescent="0.25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27"/>
      <c r="AA502" s="27"/>
      <c r="AB502" s="27"/>
      <c r="AC502" s="27"/>
      <c r="AD502" s="27"/>
      <c r="AE502" s="27"/>
      <c r="AF502" s="27"/>
      <c r="AG502" s="82"/>
      <c r="AH502" s="82"/>
      <c r="AI502" s="82"/>
      <c r="AJ502" s="82"/>
    </row>
    <row r="503" spans="1:36" s="12" customFormat="1" ht="12.75" customHeight="1" x14ac:dyDescent="0.25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27"/>
      <c r="AA503" s="27"/>
      <c r="AB503" s="27"/>
      <c r="AC503" s="27"/>
      <c r="AD503" s="27"/>
      <c r="AE503" s="27"/>
      <c r="AF503" s="27"/>
      <c r="AG503" s="82"/>
      <c r="AH503" s="82"/>
      <c r="AI503" s="82"/>
      <c r="AJ503" s="82"/>
    </row>
    <row r="504" spans="1:36" s="12" customFormat="1" ht="12.75" customHeight="1" x14ac:dyDescent="0.25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27"/>
      <c r="AA504" s="27"/>
      <c r="AB504" s="27"/>
      <c r="AC504" s="27"/>
      <c r="AD504" s="27"/>
      <c r="AE504" s="27"/>
      <c r="AF504" s="27"/>
      <c r="AG504" s="82"/>
      <c r="AH504" s="82"/>
      <c r="AI504" s="82"/>
      <c r="AJ504" s="82"/>
    </row>
    <row r="505" spans="1:36" s="12" customFormat="1" ht="12.75" customHeight="1" x14ac:dyDescent="0.25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27"/>
      <c r="AA505" s="27"/>
      <c r="AB505" s="27"/>
      <c r="AC505" s="27"/>
      <c r="AD505" s="27"/>
      <c r="AE505" s="27"/>
      <c r="AF505" s="27"/>
      <c r="AG505" s="82"/>
      <c r="AH505" s="82"/>
      <c r="AI505" s="82"/>
      <c r="AJ505" s="82"/>
    </row>
    <row r="506" spans="1:36" s="12" customFormat="1" ht="12.75" customHeight="1" x14ac:dyDescent="0.25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27"/>
      <c r="AA506" s="27"/>
      <c r="AB506" s="27"/>
      <c r="AC506" s="27"/>
      <c r="AD506" s="27"/>
      <c r="AE506" s="27"/>
      <c r="AF506" s="27"/>
      <c r="AG506" s="82"/>
      <c r="AH506" s="82"/>
      <c r="AI506" s="82"/>
      <c r="AJ506" s="82"/>
    </row>
    <row r="507" spans="1:36" s="12" customFormat="1" ht="12.75" customHeight="1" x14ac:dyDescent="0.25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27"/>
      <c r="AA507" s="27"/>
      <c r="AB507" s="27"/>
      <c r="AC507" s="27"/>
      <c r="AD507" s="27"/>
      <c r="AE507" s="27"/>
      <c r="AF507" s="27"/>
      <c r="AG507" s="82"/>
      <c r="AH507" s="82"/>
      <c r="AI507" s="82"/>
      <c r="AJ507" s="82"/>
    </row>
    <row r="508" spans="1:36" s="12" customFormat="1" ht="12.75" customHeight="1" x14ac:dyDescent="0.25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27"/>
      <c r="AA508" s="27"/>
      <c r="AB508" s="27"/>
      <c r="AC508" s="27"/>
      <c r="AD508" s="27"/>
      <c r="AE508" s="27"/>
      <c r="AF508" s="27"/>
      <c r="AG508" s="82"/>
      <c r="AH508" s="82"/>
      <c r="AI508" s="82"/>
      <c r="AJ508" s="82"/>
    </row>
    <row r="509" spans="1:36" s="12" customFormat="1" ht="12.75" customHeight="1" x14ac:dyDescent="0.25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27"/>
      <c r="AA509" s="27"/>
      <c r="AB509" s="27"/>
      <c r="AC509" s="27"/>
      <c r="AD509" s="27"/>
      <c r="AE509" s="27"/>
      <c r="AF509" s="27"/>
      <c r="AG509" s="82"/>
      <c r="AH509" s="82"/>
      <c r="AI509" s="82"/>
      <c r="AJ509" s="82"/>
    </row>
    <row r="510" spans="1:36" s="12" customFormat="1" ht="12.75" customHeight="1" x14ac:dyDescent="0.25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27"/>
      <c r="AA510" s="27"/>
      <c r="AB510" s="27"/>
      <c r="AC510" s="27"/>
      <c r="AD510" s="27"/>
      <c r="AE510" s="27"/>
      <c r="AF510" s="27"/>
      <c r="AG510" s="82"/>
      <c r="AH510" s="82"/>
      <c r="AI510" s="82"/>
      <c r="AJ510" s="82"/>
    </row>
    <row r="511" spans="1:36" s="12" customFormat="1" ht="12.75" customHeight="1" x14ac:dyDescent="0.25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27"/>
      <c r="AA511" s="27"/>
      <c r="AB511" s="27"/>
      <c r="AC511" s="27"/>
      <c r="AD511" s="27"/>
      <c r="AE511" s="27"/>
      <c r="AF511" s="27"/>
      <c r="AG511" s="82"/>
      <c r="AH511" s="82"/>
      <c r="AI511" s="82"/>
      <c r="AJ511" s="82"/>
    </row>
    <row r="512" spans="1:36" s="12" customFormat="1" ht="12.75" customHeight="1" x14ac:dyDescent="0.25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27"/>
      <c r="AA512" s="27"/>
      <c r="AB512" s="27"/>
      <c r="AC512" s="27"/>
      <c r="AD512" s="27"/>
      <c r="AE512" s="27"/>
      <c r="AF512" s="27"/>
      <c r="AG512" s="82"/>
      <c r="AH512" s="82"/>
      <c r="AI512" s="82"/>
      <c r="AJ512" s="82"/>
    </row>
    <row r="513" spans="1:36" s="12" customFormat="1" ht="12.75" customHeight="1" x14ac:dyDescent="0.25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27"/>
      <c r="AA513" s="27"/>
      <c r="AB513" s="27"/>
      <c r="AC513" s="27"/>
      <c r="AD513" s="27"/>
      <c r="AE513" s="27"/>
      <c r="AF513" s="27"/>
      <c r="AG513" s="82"/>
      <c r="AH513" s="82"/>
      <c r="AI513" s="82"/>
      <c r="AJ513" s="82"/>
    </row>
    <row r="514" spans="1:36" s="12" customFormat="1" ht="12.75" customHeight="1" x14ac:dyDescent="0.25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27"/>
      <c r="AA514" s="27"/>
      <c r="AB514" s="27"/>
      <c r="AC514" s="27"/>
      <c r="AD514" s="27"/>
      <c r="AE514" s="27"/>
      <c r="AF514" s="27"/>
      <c r="AG514" s="82"/>
      <c r="AH514" s="82"/>
      <c r="AI514" s="82"/>
      <c r="AJ514" s="82"/>
    </row>
    <row r="515" spans="1:36" s="12" customFormat="1" ht="12.75" customHeight="1" x14ac:dyDescent="0.25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27"/>
      <c r="AA515" s="27"/>
      <c r="AB515" s="27"/>
      <c r="AC515" s="27"/>
      <c r="AD515" s="27"/>
      <c r="AE515" s="27"/>
      <c r="AF515" s="27"/>
      <c r="AG515" s="82"/>
      <c r="AH515" s="82"/>
      <c r="AI515" s="82"/>
      <c r="AJ515" s="82"/>
    </row>
    <row r="516" spans="1:36" s="12" customFormat="1" ht="12.75" customHeight="1" x14ac:dyDescent="0.25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27"/>
      <c r="AA516" s="27"/>
      <c r="AB516" s="27"/>
      <c r="AC516" s="27"/>
      <c r="AD516" s="27"/>
      <c r="AE516" s="27"/>
      <c r="AF516" s="27"/>
      <c r="AG516" s="82"/>
      <c r="AH516" s="82"/>
      <c r="AI516" s="82"/>
      <c r="AJ516" s="82"/>
    </row>
    <row r="517" spans="1:36" s="12" customFormat="1" ht="12.75" customHeight="1" x14ac:dyDescent="0.25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27"/>
      <c r="AA517" s="27"/>
      <c r="AB517" s="27"/>
      <c r="AC517" s="27"/>
      <c r="AD517" s="27"/>
      <c r="AE517" s="27"/>
      <c r="AF517" s="27"/>
      <c r="AG517" s="82"/>
      <c r="AH517" s="82"/>
      <c r="AI517" s="82"/>
      <c r="AJ517" s="82"/>
    </row>
    <row r="518" spans="1:36" s="12" customFormat="1" ht="12.75" customHeight="1" x14ac:dyDescent="0.25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27"/>
      <c r="AA518" s="27"/>
      <c r="AB518" s="27"/>
      <c r="AC518" s="27"/>
      <c r="AD518" s="27"/>
      <c r="AE518" s="27"/>
      <c r="AF518" s="27"/>
      <c r="AG518" s="82"/>
      <c r="AH518" s="82"/>
      <c r="AI518" s="82"/>
      <c r="AJ518" s="82"/>
    </row>
    <row r="519" spans="1:36" s="12" customFormat="1" ht="12.75" customHeight="1" x14ac:dyDescent="0.25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27"/>
      <c r="AA519" s="27"/>
      <c r="AB519" s="27"/>
      <c r="AC519" s="27"/>
      <c r="AD519" s="27"/>
      <c r="AE519" s="27"/>
      <c r="AF519" s="27"/>
      <c r="AG519" s="82"/>
      <c r="AH519" s="82"/>
      <c r="AI519" s="82"/>
      <c r="AJ519" s="82"/>
    </row>
    <row r="520" spans="1:36" s="12" customFormat="1" ht="12.75" customHeight="1" x14ac:dyDescent="0.25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27"/>
      <c r="AA520" s="27"/>
      <c r="AB520" s="27"/>
      <c r="AC520" s="27"/>
      <c r="AD520" s="27"/>
      <c r="AE520" s="27"/>
      <c r="AF520" s="27"/>
      <c r="AG520" s="82"/>
      <c r="AH520" s="82"/>
      <c r="AI520" s="82"/>
      <c r="AJ520" s="82"/>
    </row>
    <row r="521" spans="1:36" s="12" customFormat="1" ht="12.75" customHeight="1" x14ac:dyDescent="0.25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27"/>
      <c r="AA521" s="27"/>
      <c r="AB521" s="27"/>
      <c r="AC521" s="27"/>
      <c r="AD521" s="27"/>
      <c r="AE521" s="27"/>
      <c r="AF521" s="27"/>
      <c r="AG521" s="82"/>
      <c r="AH521" s="82"/>
      <c r="AI521" s="82"/>
      <c r="AJ521" s="82"/>
    </row>
    <row r="522" spans="1:36" s="12" customFormat="1" ht="12.75" customHeight="1" x14ac:dyDescent="0.25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27"/>
      <c r="AA522" s="27"/>
      <c r="AB522" s="27"/>
      <c r="AC522" s="27"/>
      <c r="AD522" s="27"/>
      <c r="AE522" s="27"/>
      <c r="AF522" s="27"/>
      <c r="AG522" s="82"/>
      <c r="AH522" s="82"/>
      <c r="AI522" s="82"/>
      <c r="AJ522" s="82"/>
    </row>
    <row r="523" spans="1:36" s="12" customFormat="1" ht="12.75" customHeight="1" x14ac:dyDescent="0.25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27"/>
      <c r="AA523" s="27"/>
      <c r="AB523" s="27"/>
      <c r="AC523" s="27"/>
      <c r="AD523" s="27"/>
      <c r="AE523" s="27"/>
      <c r="AF523" s="27"/>
      <c r="AG523" s="82"/>
      <c r="AH523" s="82"/>
      <c r="AI523" s="82"/>
      <c r="AJ523" s="82"/>
    </row>
    <row r="524" spans="1:36" s="12" customFormat="1" ht="12.75" customHeight="1" x14ac:dyDescent="0.25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27"/>
      <c r="AA524" s="27"/>
      <c r="AB524" s="27"/>
      <c r="AC524" s="27"/>
      <c r="AD524" s="27"/>
      <c r="AE524" s="27"/>
      <c r="AF524" s="27"/>
      <c r="AG524" s="82"/>
      <c r="AH524" s="82"/>
      <c r="AI524" s="82"/>
      <c r="AJ524" s="82"/>
    </row>
    <row r="525" spans="1:36" s="12" customFormat="1" ht="12.75" customHeight="1" x14ac:dyDescent="0.25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27"/>
      <c r="AA525" s="27"/>
      <c r="AB525" s="27"/>
      <c r="AC525" s="27"/>
      <c r="AD525" s="27"/>
      <c r="AE525" s="27"/>
      <c r="AF525" s="27"/>
      <c r="AG525" s="82"/>
      <c r="AH525" s="82"/>
      <c r="AI525" s="82"/>
      <c r="AJ525" s="82"/>
    </row>
    <row r="526" spans="1:36" s="12" customFormat="1" ht="12.75" customHeight="1" x14ac:dyDescent="0.25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27"/>
      <c r="AA526" s="27"/>
      <c r="AB526" s="27"/>
      <c r="AC526" s="27"/>
      <c r="AD526" s="27"/>
      <c r="AE526" s="27"/>
      <c r="AF526" s="27"/>
      <c r="AG526" s="82"/>
      <c r="AH526" s="82"/>
      <c r="AI526" s="82"/>
      <c r="AJ526" s="82"/>
    </row>
    <row r="527" spans="1:36" s="12" customFormat="1" ht="12.75" customHeight="1" x14ac:dyDescent="0.25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27"/>
      <c r="AA527" s="27"/>
      <c r="AB527" s="27"/>
      <c r="AC527" s="27"/>
      <c r="AD527" s="27"/>
      <c r="AE527" s="27"/>
      <c r="AF527" s="27"/>
      <c r="AG527" s="82"/>
      <c r="AH527" s="82"/>
      <c r="AI527" s="82"/>
      <c r="AJ527" s="82"/>
    </row>
    <row r="528" spans="1:36" s="12" customFormat="1" ht="12.75" customHeight="1" x14ac:dyDescent="0.25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27"/>
      <c r="AA528" s="27"/>
      <c r="AB528" s="27"/>
      <c r="AC528" s="27"/>
      <c r="AD528" s="27"/>
      <c r="AE528" s="27"/>
      <c r="AF528" s="27"/>
      <c r="AG528" s="82"/>
      <c r="AH528" s="82"/>
      <c r="AI528" s="82"/>
      <c r="AJ528" s="82"/>
    </row>
    <row r="529" spans="1:36" s="12" customFormat="1" ht="12.75" customHeight="1" x14ac:dyDescent="0.25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27"/>
      <c r="AA529" s="27"/>
      <c r="AB529" s="27"/>
      <c r="AC529" s="27"/>
      <c r="AD529" s="27"/>
      <c r="AE529" s="27"/>
      <c r="AF529" s="27"/>
      <c r="AG529" s="82"/>
      <c r="AH529" s="82"/>
      <c r="AI529" s="82"/>
      <c r="AJ529" s="82"/>
    </row>
    <row r="530" spans="1:36" s="12" customFormat="1" ht="12.75" customHeight="1" x14ac:dyDescent="0.25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27"/>
      <c r="AA530" s="27"/>
      <c r="AB530" s="27"/>
      <c r="AC530" s="27"/>
      <c r="AD530" s="27"/>
      <c r="AE530" s="27"/>
      <c r="AF530" s="27"/>
      <c r="AG530" s="82"/>
      <c r="AH530" s="82"/>
      <c r="AI530" s="82"/>
      <c r="AJ530" s="82"/>
    </row>
    <row r="531" spans="1:36" s="12" customFormat="1" ht="12.75" customHeight="1" x14ac:dyDescent="0.25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27"/>
      <c r="AA531" s="27"/>
      <c r="AB531" s="27"/>
      <c r="AC531" s="27"/>
      <c r="AD531" s="27"/>
      <c r="AE531" s="27"/>
      <c r="AF531" s="27"/>
      <c r="AG531" s="82"/>
      <c r="AH531" s="82"/>
      <c r="AI531" s="82"/>
      <c r="AJ531" s="82"/>
    </row>
    <row r="532" spans="1:36" s="12" customFormat="1" ht="12.75" customHeight="1" x14ac:dyDescent="0.25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27"/>
      <c r="AA532" s="27"/>
      <c r="AB532" s="27"/>
      <c r="AC532" s="27"/>
      <c r="AD532" s="27"/>
      <c r="AE532" s="27"/>
      <c r="AF532" s="27"/>
      <c r="AG532" s="82"/>
      <c r="AH532" s="82"/>
      <c r="AI532" s="82"/>
      <c r="AJ532" s="82"/>
    </row>
    <row r="533" spans="1:36" s="12" customFormat="1" ht="12.75" customHeight="1" x14ac:dyDescent="0.25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27"/>
      <c r="AA533" s="27"/>
      <c r="AB533" s="27"/>
      <c r="AC533" s="27"/>
      <c r="AD533" s="27"/>
      <c r="AE533" s="27"/>
      <c r="AF533" s="27"/>
      <c r="AG533" s="82"/>
      <c r="AH533" s="82"/>
      <c r="AI533" s="82"/>
      <c r="AJ533" s="82"/>
    </row>
    <row r="534" spans="1:36" s="12" customFormat="1" ht="12.75" customHeight="1" x14ac:dyDescent="0.25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27"/>
      <c r="AA534" s="27"/>
      <c r="AB534" s="27"/>
      <c r="AC534" s="27"/>
      <c r="AD534" s="27"/>
      <c r="AE534" s="27"/>
      <c r="AF534" s="27"/>
      <c r="AG534" s="82"/>
      <c r="AH534" s="82"/>
      <c r="AI534" s="82"/>
      <c r="AJ534" s="82"/>
    </row>
    <row r="535" spans="1:36" s="12" customFormat="1" ht="12.75" customHeight="1" x14ac:dyDescent="0.25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27"/>
      <c r="AA535" s="27"/>
      <c r="AB535" s="27"/>
      <c r="AC535" s="27"/>
      <c r="AD535" s="27"/>
      <c r="AE535" s="27"/>
      <c r="AF535" s="27"/>
      <c r="AG535" s="82"/>
      <c r="AH535" s="82"/>
      <c r="AI535" s="82"/>
      <c r="AJ535" s="82"/>
    </row>
    <row r="536" spans="1:36" s="12" customFormat="1" ht="12.75" customHeight="1" x14ac:dyDescent="0.25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27"/>
      <c r="AA536" s="27"/>
      <c r="AB536" s="27"/>
      <c r="AC536" s="27"/>
      <c r="AD536" s="27"/>
      <c r="AE536" s="27"/>
      <c r="AF536" s="27"/>
      <c r="AG536" s="82"/>
      <c r="AH536" s="82"/>
      <c r="AI536" s="82"/>
      <c r="AJ536" s="82"/>
    </row>
    <row r="537" spans="1:36" s="12" customFormat="1" ht="12.75" customHeight="1" x14ac:dyDescent="0.25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27"/>
      <c r="AA537" s="27"/>
      <c r="AB537" s="27"/>
      <c r="AC537" s="27"/>
      <c r="AD537" s="27"/>
      <c r="AE537" s="27"/>
      <c r="AF537" s="27"/>
      <c r="AG537" s="82"/>
      <c r="AH537" s="82"/>
      <c r="AI537" s="82"/>
      <c r="AJ537" s="82"/>
    </row>
    <row r="538" spans="1:36" s="12" customFormat="1" ht="12.75" customHeight="1" x14ac:dyDescent="0.25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27"/>
      <c r="AA538" s="27"/>
      <c r="AB538" s="27"/>
      <c r="AC538" s="27"/>
      <c r="AD538" s="27"/>
      <c r="AE538" s="27"/>
      <c r="AF538" s="27"/>
      <c r="AG538" s="82"/>
      <c r="AH538" s="82"/>
      <c r="AI538" s="82"/>
      <c r="AJ538" s="82"/>
    </row>
    <row r="539" spans="1:36" s="12" customFormat="1" ht="12.75" customHeight="1" x14ac:dyDescent="0.25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27"/>
      <c r="AA539" s="27"/>
      <c r="AB539" s="27"/>
      <c r="AC539" s="27"/>
      <c r="AD539" s="27"/>
      <c r="AE539" s="27"/>
      <c r="AF539" s="27"/>
      <c r="AG539" s="82"/>
      <c r="AH539" s="82"/>
      <c r="AI539" s="82"/>
      <c r="AJ539" s="82"/>
    </row>
    <row r="540" spans="1:36" s="12" customFormat="1" ht="12.75" customHeight="1" x14ac:dyDescent="0.25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27"/>
      <c r="AA540" s="27"/>
      <c r="AB540" s="27"/>
      <c r="AC540" s="27"/>
      <c r="AD540" s="27"/>
      <c r="AE540" s="27"/>
      <c r="AF540" s="27"/>
      <c r="AG540" s="82"/>
      <c r="AH540" s="82"/>
      <c r="AI540" s="82"/>
      <c r="AJ540" s="82"/>
    </row>
    <row r="541" spans="1:36" s="12" customFormat="1" ht="12.75" customHeight="1" x14ac:dyDescent="0.25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27"/>
      <c r="AA541" s="27"/>
      <c r="AB541" s="27"/>
      <c r="AC541" s="27"/>
      <c r="AD541" s="27"/>
      <c r="AE541" s="27"/>
      <c r="AF541" s="27"/>
      <c r="AG541" s="82"/>
      <c r="AH541" s="82"/>
      <c r="AI541" s="82"/>
      <c r="AJ541" s="82"/>
    </row>
    <row r="542" spans="1:36" s="12" customFormat="1" ht="12.75" customHeight="1" x14ac:dyDescent="0.25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27"/>
      <c r="AA542" s="27"/>
      <c r="AB542" s="27"/>
      <c r="AC542" s="27"/>
      <c r="AD542" s="27"/>
      <c r="AE542" s="27"/>
      <c r="AF542" s="27"/>
      <c r="AG542" s="82"/>
      <c r="AH542" s="82"/>
      <c r="AI542" s="82"/>
      <c r="AJ542" s="82"/>
    </row>
    <row r="543" spans="1:36" s="12" customFormat="1" ht="12.75" customHeight="1" x14ac:dyDescent="0.25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27"/>
      <c r="AA543" s="27"/>
      <c r="AB543" s="27"/>
      <c r="AC543" s="27"/>
      <c r="AD543" s="27"/>
      <c r="AE543" s="27"/>
      <c r="AF543" s="27"/>
      <c r="AG543" s="82"/>
      <c r="AH543" s="82"/>
      <c r="AI543" s="82"/>
      <c r="AJ543" s="82"/>
    </row>
    <row r="544" spans="1:36" s="12" customFormat="1" ht="12.75" customHeight="1" x14ac:dyDescent="0.25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27"/>
      <c r="AA544" s="27"/>
      <c r="AB544" s="27"/>
      <c r="AC544" s="27"/>
      <c r="AD544" s="27"/>
      <c r="AE544" s="27"/>
      <c r="AF544" s="27"/>
      <c r="AG544" s="82"/>
      <c r="AH544" s="82"/>
      <c r="AI544" s="82"/>
      <c r="AJ544" s="82"/>
    </row>
    <row r="545" spans="1:36" s="12" customFormat="1" ht="12.75" customHeight="1" x14ac:dyDescent="0.25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27"/>
      <c r="AA545" s="27"/>
      <c r="AB545" s="27"/>
      <c r="AC545" s="27"/>
      <c r="AD545" s="27"/>
      <c r="AE545" s="27"/>
      <c r="AF545" s="27"/>
      <c r="AG545" s="82"/>
      <c r="AH545" s="82"/>
      <c r="AI545" s="82"/>
      <c r="AJ545" s="82"/>
    </row>
    <row r="546" spans="1:36" s="12" customFormat="1" ht="12.75" customHeight="1" x14ac:dyDescent="0.25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27"/>
      <c r="AA546" s="27"/>
      <c r="AB546" s="27"/>
      <c r="AC546" s="27"/>
      <c r="AD546" s="27"/>
      <c r="AE546" s="27"/>
      <c r="AF546" s="27"/>
      <c r="AG546" s="82"/>
      <c r="AH546" s="82"/>
      <c r="AI546" s="82"/>
      <c r="AJ546" s="82"/>
    </row>
    <row r="547" spans="1:36" s="12" customFormat="1" ht="12.75" customHeight="1" x14ac:dyDescent="0.25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27"/>
      <c r="AA547" s="27"/>
      <c r="AB547" s="27"/>
      <c r="AC547" s="27"/>
      <c r="AD547" s="27"/>
      <c r="AE547" s="27"/>
      <c r="AF547" s="27"/>
      <c r="AG547" s="82"/>
      <c r="AH547" s="82"/>
      <c r="AI547" s="82"/>
      <c r="AJ547" s="82"/>
    </row>
    <row r="548" spans="1:36" s="12" customFormat="1" ht="12.75" customHeight="1" x14ac:dyDescent="0.25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27"/>
      <c r="AA548" s="27"/>
      <c r="AB548" s="27"/>
      <c r="AC548" s="27"/>
      <c r="AD548" s="27"/>
      <c r="AE548" s="27"/>
      <c r="AF548" s="27"/>
      <c r="AG548" s="82"/>
      <c r="AH548" s="82"/>
      <c r="AI548" s="82"/>
      <c r="AJ548" s="82"/>
    </row>
    <row r="549" spans="1:36" s="12" customFormat="1" ht="12.75" customHeight="1" x14ac:dyDescent="0.25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27"/>
      <c r="AA549" s="27"/>
      <c r="AB549" s="27"/>
      <c r="AC549" s="27"/>
      <c r="AD549" s="27"/>
      <c r="AE549" s="27"/>
      <c r="AF549" s="27"/>
      <c r="AG549" s="82"/>
      <c r="AH549" s="82"/>
      <c r="AI549" s="82"/>
      <c r="AJ549" s="82"/>
    </row>
    <row r="550" spans="1:36" s="12" customFormat="1" ht="12.75" customHeight="1" x14ac:dyDescent="0.25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27"/>
      <c r="AA550" s="27"/>
      <c r="AB550" s="27"/>
      <c r="AC550" s="27"/>
      <c r="AD550" s="27"/>
      <c r="AE550" s="27"/>
      <c r="AF550" s="27"/>
      <c r="AG550" s="82"/>
      <c r="AH550" s="82"/>
      <c r="AI550" s="82"/>
      <c r="AJ550" s="82"/>
    </row>
    <row r="551" spans="1:36" s="12" customFormat="1" ht="12.75" customHeight="1" x14ac:dyDescent="0.25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27"/>
      <c r="AA551" s="27"/>
      <c r="AB551" s="27"/>
      <c r="AC551" s="27"/>
      <c r="AD551" s="27"/>
      <c r="AE551" s="27"/>
      <c r="AF551" s="27"/>
      <c r="AG551" s="82"/>
      <c r="AH551" s="82"/>
      <c r="AI551" s="82"/>
      <c r="AJ551" s="82"/>
    </row>
    <row r="552" spans="1:36" s="12" customFormat="1" ht="12.75" customHeight="1" x14ac:dyDescent="0.25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27"/>
      <c r="AA552" s="27"/>
      <c r="AB552" s="27"/>
      <c r="AC552" s="27"/>
      <c r="AD552" s="27"/>
      <c r="AE552" s="27"/>
      <c r="AF552" s="27"/>
      <c r="AG552" s="82"/>
      <c r="AH552" s="82"/>
      <c r="AI552" s="82"/>
      <c r="AJ552" s="82"/>
    </row>
    <row r="553" spans="1:36" s="12" customFormat="1" ht="12.75" customHeight="1" x14ac:dyDescent="0.25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27"/>
      <c r="AA553" s="27"/>
      <c r="AB553" s="27"/>
      <c r="AC553" s="27"/>
      <c r="AD553" s="27"/>
      <c r="AE553" s="27"/>
      <c r="AF553" s="27"/>
      <c r="AG553" s="82"/>
      <c r="AH553" s="82"/>
      <c r="AI553" s="82"/>
      <c r="AJ553" s="82"/>
    </row>
    <row r="554" spans="1:36" s="12" customFormat="1" ht="12.75" customHeight="1" x14ac:dyDescent="0.25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27"/>
      <c r="AA554" s="27"/>
      <c r="AB554" s="27"/>
      <c r="AC554" s="27"/>
      <c r="AD554" s="27"/>
      <c r="AE554" s="27"/>
      <c r="AF554" s="27"/>
      <c r="AG554" s="82"/>
      <c r="AH554" s="82"/>
      <c r="AI554" s="82"/>
      <c r="AJ554" s="82"/>
    </row>
    <row r="555" spans="1:36" s="12" customFormat="1" ht="12.75" customHeight="1" x14ac:dyDescent="0.25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27"/>
      <c r="AA555" s="27"/>
      <c r="AB555" s="27"/>
      <c r="AC555" s="27"/>
      <c r="AD555" s="27"/>
      <c r="AE555" s="27"/>
      <c r="AF555" s="27"/>
      <c r="AG555" s="82"/>
      <c r="AH555" s="82"/>
      <c r="AI555" s="82"/>
      <c r="AJ555" s="82"/>
    </row>
    <row r="556" spans="1:36" s="12" customFormat="1" ht="12.75" customHeight="1" x14ac:dyDescent="0.25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27"/>
      <c r="AA556" s="27"/>
      <c r="AB556" s="27"/>
      <c r="AC556" s="27"/>
      <c r="AD556" s="27"/>
      <c r="AE556" s="27"/>
      <c r="AF556" s="27"/>
      <c r="AG556" s="82"/>
      <c r="AH556" s="82"/>
      <c r="AI556" s="82"/>
      <c r="AJ556" s="82"/>
    </row>
    <row r="557" spans="1:36" s="12" customFormat="1" ht="12.75" customHeight="1" x14ac:dyDescent="0.25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27"/>
      <c r="AA557" s="27"/>
      <c r="AB557" s="27"/>
      <c r="AC557" s="27"/>
      <c r="AD557" s="27"/>
      <c r="AE557" s="27"/>
      <c r="AF557" s="27"/>
      <c r="AG557" s="82"/>
      <c r="AH557" s="82"/>
      <c r="AI557" s="82"/>
      <c r="AJ557" s="82"/>
    </row>
    <row r="558" spans="1:36" s="12" customFormat="1" ht="12.75" customHeight="1" x14ac:dyDescent="0.25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27"/>
      <c r="AA558" s="27"/>
      <c r="AB558" s="27"/>
      <c r="AC558" s="27"/>
      <c r="AD558" s="27"/>
      <c r="AE558" s="27"/>
      <c r="AF558" s="27"/>
      <c r="AG558" s="82"/>
      <c r="AH558" s="82"/>
      <c r="AI558" s="82"/>
      <c r="AJ558" s="82"/>
    </row>
    <row r="559" spans="1:36" s="12" customFormat="1" ht="12.75" customHeight="1" x14ac:dyDescent="0.25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27"/>
      <c r="AA559" s="27"/>
      <c r="AB559" s="27"/>
      <c r="AC559" s="27"/>
      <c r="AD559" s="27"/>
      <c r="AE559" s="27"/>
      <c r="AF559" s="27"/>
      <c r="AG559" s="82"/>
      <c r="AH559" s="82"/>
      <c r="AI559" s="82"/>
      <c r="AJ559" s="82"/>
    </row>
    <row r="560" spans="1:36" s="12" customFormat="1" ht="12.75" customHeight="1" x14ac:dyDescent="0.25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27"/>
      <c r="AA560" s="27"/>
      <c r="AB560" s="27"/>
      <c r="AC560" s="27"/>
      <c r="AD560" s="27"/>
      <c r="AE560" s="27"/>
      <c r="AF560" s="27"/>
      <c r="AG560" s="82"/>
      <c r="AH560" s="82"/>
      <c r="AI560" s="82"/>
      <c r="AJ560" s="82"/>
    </row>
    <row r="561" spans="1:36" s="12" customFormat="1" ht="12.75" customHeight="1" x14ac:dyDescent="0.25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27"/>
      <c r="AA561" s="27"/>
      <c r="AB561" s="27"/>
      <c r="AC561" s="27"/>
      <c r="AD561" s="27"/>
      <c r="AE561" s="27"/>
      <c r="AF561" s="27"/>
      <c r="AG561" s="82"/>
      <c r="AH561" s="82"/>
      <c r="AI561" s="82"/>
      <c r="AJ561" s="82"/>
    </row>
    <row r="562" spans="1:36" s="12" customFormat="1" ht="12.75" customHeight="1" x14ac:dyDescent="0.25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27"/>
      <c r="AA562" s="27"/>
      <c r="AB562" s="27"/>
      <c r="AC562" s="27"/>
      <c r="AD562" s="27"/>
      <c r="AE562" s="27"/>
      <c r="AF562" s="27"/>
      <c r="AG562" s="82"/>
      <c r="AH562" s="82"/>
      <c r="AI562" s="82"/>
      <c r="AJ562" s="82"/>
    </row>
    <row r="563" spans="1:36" s="12" customFormat="1" ht="12.75" customHeight="1" x14ac:dyDescent="0.25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27"/>
      <c r="AA563" s="27"/>
      <c r="AB563" s="27"/>
      <c r="AC563" s="27"/>
      <c r="AD563" s="27"/>
      <c r="AE563" s="27"/>
      <c r="AF563" s="27"/>
      <c r="AG563" s="82"/>
      <c r="AH563" s="82"/>
      <c r="AI563" s="82"/>
      <c r="AJ563" s="82"/>
    </row>
    <row r="564" spans="1:36" s="12" customFormat="1" ht="12.75" customHeight="1" x14ac:dyDescent="0.25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27"/>
      <c r="AA564" s="27"/>
      <c r="AB564" s="27"/>
      <c r="AC564" s="27"/>
      <c r="AD564" s="27"/>
      <c r="AE564" s="27"/>
      <c r="AF564" s="27"/>
      <c r="AG564" s="82"/>
      <c r="AH564" s="82"/>
      <c r="AI564" s="82"/>
      <c r="AJ564" s="82"/>
    </row>
    <row r="565" spans="1:36" s="12" customFormat="1" ht="12.75" customHeight="1" x14ac:dyDescent="0.25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27"/>
      <c r="AA565" s="27"/>
      <c r="AB565" s="27"/>
      <c r="AC565" s="27"/>
      <c r="AD565" s="27"/>
      <c r="AE565" s="27"/>
      <c r="AF565" s="27"/>
      <c r="AG565" s="82"/>
      <c r="AH565" s="82"/>
      <c r="AI565" s="82"/>
      <c r="AJ565" s="82"/>
    </row>
    <row r="566" spans="1:36" s="12" customFormat="1" ht="12.75" customHeight="1" x14ac:dyDescent="0.25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27"/>
      <c r="AA566" s="27"/>
      <c r="AB566" s="27"/>
      <c r="AC566" s="27"/>
      <c r="AD566" s="27"/>
      <c r="AE566" s="27"/>
      <c r="AF566" s="27"/>
      <c r="AG566" s="82"/>
      <c r="AH566" s="82"/>
      <c r="AI566" s="82"/>
      <c r="AJ566" s="82"/>
    </row>
    <row r="567" spans="1:36" s="12" customFormat="1" ht="12.75" customHeight="1" x14ac:dyDescent="0.25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27"/>
      <c r="AA567" s="27"/>
      <c r="AB567" s="27"/>
      <c r="AC567" s="27"/>
      <c r="AD567" s="27"/>
      <c r="AE567" s="27"/>
      <c r="AF567" s="27"/>
      <c r="AG567" s="82"/>
      <c r="AH567" s="82"/>
      <c r="AI567" s="82"/>
      <c r="AJ567" s="82"/>
    </row>
    <row r="568" spans="1:36" s="12" customFormat="1" ht="12.75" customHeight="1" x14ac:dyDescent="0.25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27"/>
      <c r="AA568" s="27"/>
      <c r="AB568" s="27"/>
      <c r="AC568" s="27"/>
      <c r="AD568" s="27"/>
      <c r="AE568" s="27"/>
      <c r="AF568" s="27"/>
      <c r="AG568" s="82"/>
      <c r="AH568" s="82"/>
      <c r="AI568" s="82"/>
      <c r="AJ568" s="82"/>
    </row>
    <row r="569" spans="1:36" s="12" customFormat="1" ht="12.75" customHeight="1" x14ac:dyDescent="0.25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27"/>
      <c r="AA569" s="27"/>
      <c r="AB569" s="27"/>
      <c r="AC569" s="27"/>
      <c r="AD569" s="27"/>
      <c r="AE569" s="27"/>
      <c r="AF569" s="27"/>
      <c r="AG569" s="82"/>
      <c r="AH569" s="82"/>
      <c r="AI569" s="82"/>
      <c r="AJ569" s="82"/>
    </row>
    <row r="570" spans="1:36" s="12" customFormat="1" ht="12.75" customHeight="1" x14ac:dyDescent="0.25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27"/>
      <c r="AA570" s="27"/>
      <c r="AB570" s="27"/>
      <c r="AC570" s="27"/>
      <c r="AD570" s="27"/>
      <c r="AE570" s="27"/>
      <c r="AF570" s="27"/>
      <c r="AG570" s="82"/>
      <c r="AH570" s="82"/>
      <c r="AI570" s="82"/>
      <c r="AJ570" s="82"/>
    </row>
    <row r="571" spans="1:36" s="12" customFormat="1" ht="12.75" customHeight="1" x14ac:dyDescent="0.25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27"/>
      <c r="AA571" s="27"/>
      <c r="AB571" s="27"/>
      <c r="AC571" s="27"/>
      <c r="AD571" s="27"/>
      <c r="AE571" s="27"/>
      <c r="AF571" s="27"/>
      <c r="AG571" s="82"/>
      <c r="AH571" s="82"/>
      <c r="AI571" s="82"/>
      <c r="AJ571" s="82"/>
    </row>
    <row r="572" spans="1:36" s="12" customFormat="1" ht="12.75" customHeight="1" x14ac:dyDescent="0.25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27"/>
      <c r="AA572" s="27"/>
      <c r="AB572" s="27"/>
      <c r="AC572" s="27"/>
      <c r="AD572" s="27"/>
      <c r="AE572" s="27"/>
      <c r="AF572" s="27"/>
      <c r="AG572" s="82"/>
      <c r="AH572" s="82"/>
      <c r="AI572" s="82"/>
      <c r="AJ572" s="82"/>
    </row>
    <row r="573" spans="1:36" s="12" customFormat="1" ht="12.75" customHeight="1" x14ac:dyDescent="0.25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27"/>
      <c r="AA573" s="27"/>
      <c r="AB573" s="27"/>
      <c r="AC573" s="27"/>
      <c r="AD573" s="27"/>
      <c r="AE573" s="27"/>
      <c r="AF573" s="27"/>
      <c r="AG573" s="82"/>
      <c r="AH573" s="82"/>
      <c r="AI573" s="82"/>
      <c r="AJ573" s="82"/>
    </row>
    <row r="574" spans="1:36" s="12" customFormat="1" ht="12.75" customHeight="1" x14ac:dyDescent="0.25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27"/>
      <c r="AA574" s="27"/>
      <c r="AB574" s="27"/>
      <c r="AC574" s="27"/>
      <c r="AD574" s="27"/>
      <c r="AE574" s="27"/>
      <c r="AF574" s="27"/>
      <c r="AG574" s="82"/>
      <c r="AH574" s="82"/>
      <c r="AI574" s="82"/>
      <c r="AJ574" s="82"/>
    </row>
    <row r="575" spans="1:36" s="12" customFormat="1" ht="12.75" customHeight="1" x14ac:dyDescent="0.25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27"/>
      <c r="AA575" s="27"/>
      <c r="AB575" s="27"/>
      <c r="AC575" s="27"/>
      <c r="AD575" s="27"/>
      <c r="AE575" s="27"/>
      <c r="AF575" s="27"/>
      <c r="AG575" s="82"/>
      <c r="AH575" s="82"/>
      <c r="AI575" s="82"/>
      <c r="AJ575" s="82"/>
    </row>
    <row r="576" spans="1:36" s="12" customFormat="1" ht="12.75" customHeight="1" x14ac:dyDescent="0.25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27"/>
      <c r="AA576" s="27"/>
      <c r="AB576" s="27"/>
      <c r="AC576" s="27"/>
      <c r="AD576" s="27"/>
      <c r="AE576" s="27"/>
      <c r="AF576" s="27"/>
      <c r="AG576" s="82"/>
      <c r="AH576" s="82"/>
      <c r="AI576" s="82"/>
      <c r="AJ576" s="82"/>
    </row>
    <row r="577" spans="1:36" s="12" customFormat="1" ht="12.75" customHeight="1" x14ac:dyDescent="0.25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27"/>
      <c r="AA577" s="27"/>
      <c r="AB577" s="27"/>
      <c r="AC577" s="27"/>
      <c r="AD577" s="27"/>
      <c r="AE577" s="27"/>
      <c r="AF577" s="27"/>
      <c r="AG577" s="82"/>
      <c r="AH577" s="82"/>
      <c r="AI577" s="82"/>
      <c r="AJ577" s="82"/>
    </row>
    <row r="578" spans="1:36" s="12" customFormat="1" ht="12.75" customHeight="1" x14ac:dyDescent="0.25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27"/>
      <c r="AA578" s="27"/>
      <c r="AB578" s="27"/>
      <c r="AC578" s="27"/>
      <c r="AD578" s="27"/>
      <c r="AE578" s="27"/>
      <c r="AF578" s="27"/>
      <c r="AG578" s="82"/>
      <c r="AH578" s="82"/>
      <c r="AI578" s="82"/>
      <c r="AJ578" s="82"/>
    </row>
    <row r="579" spans="1:36" s="12" customFormat="1" ht="12.75" customHeight="1" x14ac:dyDescent="0.25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27"/>
      <c r="AA579" s="27"/>
      <c r="AB579" s="27"/>
      <c r="AC579" s="27"/>
      <c r="AD579" s="27"/>
      <c r="AE579" s="27"/>
      <c r="AF579" s="27"/>
      <c r="AG579" s="82"/>
      <c r="AH579" s="82"/>
      <c r="AI579" s="82"/>
      <c r="AJ579" s="82"/>
    </row>
    <row r="580" spans="1:36" s="12" customFormat="1" ht="12.75" customHeight="1" x14ac:dyDescent="0.25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27"/>
      <c r="AA580" s="27"/>
      <c r="AB580" s="27"/>
      <c r="AC580" s="27"/>
      <c r="AD580" s="27"/>
      <c r="AE580" s="27"/>
      <c r="AF580" s="27"/>
      <c r="AG580" s="82"/>
      <c r="AH580" s="82"/>
      <c r="AI580" s="82"/>
      <c r="AJ580" s="82"/>
    </row>
    <row r="581" spans="1:36" s="12" customFormat="1" ht="12.75" customHeight="1" x14ac:dyDescent="0.25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27"/>
      <c r="AA581" s="27"/>
      <c r="AB581" s="27"/>
      <c r="AC581" s="27"/>
      <c r="AD581" s="27"/>
      <c r="AE581" s="27"/>
      <c r="AF581" s="27"/>
      <c r="AG581" s="82"/>
      <c r="AH581" s="82"/>
      <c r="AI581" s="82"/>
      <c r="AJ581" s="82"/>
    </row>
    <row r="582" spans="1:36" s="12" customFormat="1" ht="12.75" customHeight="1" x14ac:dyDescent="0.25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27"/>
      <c r="AA582" s="27"/>
      <c r="AB582" s="27"/>
      <c r="AC582" s="27"/>
      <c r="AD582" s="27"/>
      <c r="AE582" s="27"/>
      <c r="AF582" s="27"/>
      <c r="AG582" s="82"/>
      <c r="AH582" s="82"/>
      <c r="AI582" s="82"/>
      <c r="AJ582" s="82"/>
    </row>
    <row r="583" spans="1:36" s="12" customFormat="1" ht="12.75" customHeight="1" x14ac:dyDescent="0.25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27"/>
      <c r="AA583" s="27"/>
      <c r="AB583" s="27"/>
      <c r="AC583" s="27"/>
      <c r="AD583" s="27"/>
      <c r="AE583" s="27"/>
      <c r="AF583" s="27"/>
      <c r="AG583" s="82"/>
      <c r="AH583" s="82"/>
      <c r="AI583" s="82"/>
      <c r="AJ583" s="82"/>
    </row>
    <row r="584" spans="1:36" s="12" customFormat="1" ht="12.75" customHeight="1" x14ac:dyDescent="0.25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27"/>
      <c r="AA584" s="27"/>
      <c r="AB584" s="27"/>
      <c r="AC584" s="27"/>
      <c r="AD584" s="27"/>
      <c r="AE584" s="27"/>
      <c r="AF584" s="27"/>
      <c r="AG584" s="82"/>
      <c r="AH584" s="82"/>
      <c r="AI584" s="82"/>
      <c r="AJ584" s="82"/>
    </row>
    <row r="585" spans="1:36" s="12" customFormat="1" ht="12.75" customHeight="1" x14ac:dyDescent="0.25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27"/>
      <c r="AA585" s="27"/>
      <c r="AB585" s="27"/>
      <c r="AC585" s="27"/>
      <c r="AD585" s="27"/>
      <c r="AE585" s="27"/>
      <c r="AF585" s="27"/>
      <c r="AG585" s="82"/>
      <c r="AH585" s="82"/>
      <c r="AI585" s="82"/>
      <c r="AJ585" s="82"/>
    </row>
    <row r="586" spans="1:36" s="12" customFormat="1" ht="12.75" customHeight="1" x14ac:dyDescent="0.25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27"/>
      <c r="AA586" s="27"/>
      <c r="AB586" s="27"/>
      <c r="AC586" s="27"/>
      <c r="AD586" s="27"/>
      <c r="AE586" s="27"/>
      <c r="AF586" s="27"/>
      <c r="AG586" s="82"/>
      <c r="AH586" s="82"/>
      <c r="AI586" s="82"/>
      <c r="AJ586" s="82"/>
    </row>
    <row r="587" spans="1:36" s="12" customFormat="1" ht="12.75" customHeight="1" x14ac:dyDescent="0.25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27"/>
      <c r="AA587" s="27"/>
      <c r="AB587" s="27"/>
      <c r="AC587" s="27"/>
      <c r="AD587" s="27"/>
      <c r="AE587" s="27"/>
      <c r="AF587" s="27"/>
      <c r="AG587" s="82"/>
      <c r="AH587" s="82"/>
      <c r="AI587" s="82"/>
      <c r="AJ587" s="82"/>
    </row>
    <row r="588" spans="1:36" s="12" customFormat="1" ht="12.75" customHeight="1" x14ac:dyDescent="0.25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27"/>
      <c r="AA588" s="27"/>
      <c r="AB588" s="27"/>
      <c r="AC588" s="27"/>
      <c r="AD588" s="27"/>
      <c r="AE588" s="27"/>
      <c r="AF588" s="27"/>
      <c r="AG588" s="82"/>
      <c r="AH588" s="82"/>
      <c r="AI588" s="82"/>
      <c r="AJ588" s="82"/>
    </row>
    <row r="589" spans="1:36" s="12" customFormat="1" ht="12.75" customHeight="1" x14ac:dyDescent="0.25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27"/>
      <c r="AA589" s="27"/>
      <c r="AB589" s="27"/>
      <c r="AC589" s="27"/>
      <c r="AD589" s="27"/>
      <c r="AE589" s="27"/>
      <c r="AF589" s="27"/>
      <c r="AG589" s="82"/>
      <c r="AH589" s="82"/>
      <c r="AI589" s="82"/>
      <c r="AJ589" s="82"/>
    </row>
    <row r="590" spans="1:36" s="12" customFormat="1" ht="12.75" customHeight="1" x14ac:dyDescent="0.25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27"/>
      <c r="AA590" s="27"/>
      <c r="AB590" s="27"/>
      <c r="AC590" s="27"/>
      <c r="AD590" s="27"/>
      <c r="AE590" s="27"/>
      <c r="AF590" s="27"/>
      <c r="AG590" s="82"/>
      <c r="AH590" s="82"/>
      <c r="AI590" s="82"/>
      <c r="AJ590" s="82"/>
    </row>
    <row r="591" spans="1:36" s="12" customFormat="1" ht="12.75" customHeight="1" x14ac:dyDescent="0.25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27"/>
      <c r="AA591" s="27"/>
      <c r="AB591" s="27"/>
      <c r="AC591" s="27"/>
      <c r="AD591" s="27"/>
      <c r="AE591" s="27"/>
      <c r="AF591" s="27"/>
      <c r="AG591" s="82"/>
      <c r="AH591" s="82"/>
      <c r="AI591" s="82"/>
      <c r="AJ591" s="82"/>
    </row>
    <row r="592" spans="1:36" s="12" customFormat="1" ht="12.75" customHeight="1" x14ac:dyDescent="0.25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27"/>
      <c r="AA592" s="27"/>
      <c r="AB592" s="27"/>
      <c r="AC592" s="27"/>
      <c r="AD592" s="27"/>
      <c r="AE592" s="27"/>
      <c r="AF592" s="27"/>
      <c r="AG592" s="82"/>
      <c r="AH592" s="82"/>
      <c r="AI592" s="82"/>
      <c r="AJ592" s="82"/>
    </row>
    <row r="593" spans="1:36" s="12" customFormat="1" ht="12.75" customHeight="1" x14ac:dyDescent="0.25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27"/>
      <c r="AA593" s="27"/>
      <c r="AB593" s="27"/>
      <c r="AC593" s="27"/>
      <c r="AD593" s="27"/>
      <c r="AE593" s="27"/>
      <c r="AF593" s="27"/>
      <c r="AG593" s="82"/>
      <c r="AH593" s="82"/>
      <c r="AI593" s="82"/>
      <c r="AJ593" s="82"/>
    </row>
    <row r="594" spans="1:36" s="12" customFormat="1" ht="12.75" customHeight="1" x14ac:dyDescent="0.25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27"/>
      <c r="AA594" s="27"/>
      <c r="AB594" s="27"/>
      <c r="AC594" s="27"/>
      <c r="AD594" s="27"/>
      <c r="AE594" s="27"/>
      <c r="AF594" s="27"/>
      <c r="AG594" s="82"/>
      <c r="AH594" s="82"/>
      <c r="AI594" s="82"/>
      <c r="AJ594" s="82"/>
    </row>
    <row r="595" spans="1:36" s="12" customFormat="1" ht="12.75" customHeight="1" x14ac:dyDescent="0.25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27"/>
      <c r="AA595" s="27"/>
      <c r="AB595" s="27"/>
      <c r="AC595" s="27"/>
      <c r="AD595" s="27"/>
      <c r="AE595" s="27"/>
      <c r="AF595" s="27"/>
      <c r="AG595" s="82"/>
      <c r="AH595" s="82"/>
      <c r="AI595" s="82"/>
      <c r="AJ595" s="82"/>
    </row>
    <row r="596" spans="1:36" s="12" customFormat="1" ht="12.75" customHeight="1" x14ac:dyDescent="0.25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27"/>
      <c r="AA596" s="27"/>
      <c r="AB596" s="27"/>
      <c r="AC596" s="27"/>
      <c r="AD596" s="27"/>
      <c r="AE596" s="27"/>
      <c r="AF596" s="27"/>
      <c r="AG596" s="82"/>
      <c r="AH596" s="82"/>
      <c r="AI596" s="82"/>
      <c r="AJ596" s="82"/>
    </row>
    <row r="597" spans="1:36" s="12" customFormat="1" ht="12.75" customHeight="1" x14ac:dyDescent="0.25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27"/>
      <c r="AA597" s="27"/>
      <c r="AB597" s="27"/>
      <c r="AC597" s="27"/>
      <c r="AD597" s="27"/>
      <c r="AE597" s="27"/>
      <c r="AF597" s="27"/>
      <c r="AG597" s="82"/>
      <c r="AH597" s="82"/>
      <c r="AI597" s="82"/>
      <c r="AJ597" s="82"/>
    </row>
    <row r="598" spans="1:36" s="12" customFormat="1" ht="12.75" customHeight="1" x14ac:dyDescent="0.25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27"/>
      <c r="AA598" s="27"/>
      <c r="AB598" s="27"/>
      <c r="AC598" s="27"/>
      <c r="AD598" s="27"/>
      <c r="AE598" s="27"/>
      <c r="AF598" s="27"/>
      <c r="AG598" s="82"/>
      <c r="AH598" s="82"/>
      <c r="AI598" s="82"/>
      <c r="AJ598" s="82"/>
    </row>
    <row r="599" spans="1:36" s="12" customFormat="1" ht="12.75" customHeight="1" x14ac:dyDescent="0.25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27"/>
      <c r="AA599" s="27"/>
      <c r="AB599" s="27"/>
      <c r="AC599" s="27"/>
      <c r="AD599" s="27"/>
      <c r="AE599" s="27"/>
      <c r="AF599" s="27"/>
      <c r="AG599" s="82"/>
      <c r="AH599" s="82"/>
      <c r="AI599" s="82"/>
      <c r="AJ599" s="82"/>
    </row>
    <row r="600" spans="1:36" s="12" customFormat="1" ht="12.75" customHeight="1" x14ac:dyDescent="0.25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27"/>
      <c r="AA600" s="27"/>
      <c r="AB600" s="27"/>
      <c r="AC600" s="27"/>
      <c r="AD600" s="27"/>
      <c r="AE600" s="27"/>
      <c r="AF600" s="27"/>
      <c r="AG600" s="82"/>
      <c r="AH600" s="82"/>
      <c r="AI600" s="82"/>
      <c r="AJ600" s="82"/>
    </row>
    <row r="601" spans="1:36" s="12" customFormat="1" ht="12.75" customHeight="1" x14ac:dyDescent="0.25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27"/>
      <c r="AA601" s="27"/>
      <c r="AB601" s="27"/>
      <c r="AC601" s="27"/>
      <c r="AD601" s="27"/>
      <c r="AE601" s="27"/>
      <c r="AF601" s="27"/>
      <c r="AG601" s="82"/>
      <c r="AH601" s="82"/>
      <c r="AI601" s="82"/>
      <c r="AJ601" s="82"/>
    </row>
    <row r="602" spans="1:36" s="12" customFormat="1" ht="12.75" customHeight="1" x14ac:dyDescent="0.25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27"/>
      <c r="AA602" s="27"/>
      <c r="AB602" s="27"/>
      <c r="AC602" s="27"/>
      <c r="AD602" s="27"/>
      <c r="AE602" s="27"/>
      <c r="AF602" s="27"/>
      <c r="AG602" s="82"/>
      <c r="AH602" s="82"/>
      <c r="AI602" s="82"/>
      <c r="AJ602" s="82"/>
    </row>
    <row r="603" spans="1:36" s="12" customFormat="1" ht="12.75" customHeight="1" x14ac:dyDescent="0.25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27"/>
      <c r="AA603" s="27"/>
      <c r="AB603" s="27"/>
      <c r="AC603" s="27"/>
      <c r="AD603" s="27"/>
      <c r="AE603" s="27"/>
      <c r="AF603" s="27"/>
      <c r="AG603" s="82"/>
      <c r="AH603" s="82"/>
      <c r="AI603" s="82"/>
      <c r="AJ603" s="82"/>
    </row>
    <row r="604" spans="1:36" s="12" customFormat="1" ht="12.75" customHeight="1" x14ac:dyDescent="0.25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27"/>
      <c r="AA604" s="27"/>
      <c r="AB604" s="27"/>
      <c r="AC604" s="27"/>
      <c r="AD604" s="27"/>
      <c r="AE604" s="27"/>
      <c r="AF604" s="27"/>
      <c r="AG604" s="82"/>
      <c r="AH604" s="82"/>
      <c r="AI604" s="82"/>
      <c r="AJ604" s="82"/>
    </row>
    <row r="605" spans="1:36" s="12" customFormat="1" ht="12.75" customHeight="1" x14ac:dyDescent="0.25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27"/>
      <c r="AA605" s="27"/>
      <c r="AB605" s="27"/>
      <c r="AC605" s="27"/>
      <c r="AD605" s="27"/>
      <c r="AE605" s="27"/>
      <c r="AF605" s="27"/>
      <c r="AG605" s="82"/>
      <c r="AH605" s="82"/>
      <c r="AI605" s="82"/>
      <c r="AJ605" s="82"/>
    </row>
    <row r="606" spans="1:36" s="12" customFormat="1" ht="12.75" customHeight="1" x14ac:dyDescent="0.25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27"/>
      <c r="AA606" s="27"/>
      <c r="AB606" s="27"/>
      <c r="AC606" s="27"/>
      <c r="AD606" s="27"/>
      <c r="AE606" s="27"/>
      <c r="AF606" s="27"/>
      <c r="AG606" s="82"/>
      <c r="AH606" s="82"/>
      <c r="AI606" s="82"/>
      <c r="AJ606" s="82"/>
    </row>
    <row r="607" spans="1:36" s="12" customFormat="1" ht="12.75" customHeight="1" x14ac:dyDescent="0.25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27"/>
      <c r="AA607" s="27"/>
      <c r="AB607" s="27"/>
      <c r="AC607" s="27"/>
      <c r="AD607" s="27"/>
      <c r="AE607" s="27"/>
      <c r="AF607" s="27"/>
      <c r="AG607" s="82"/>
      <c r="AH607" s="82"/>
      <c r="AI607" s="82"/>
      <c r="AJ607" s="82"/>
    </row>
    <row r="608" spans="1:36" s="12" customFormat="1" ht="12.75" customHeight="1" x14ac:dyDescent="0.25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27"/>
      <c r="AA608" s="27"/>
      <c r="AB608" s="27"/>
      <c r="AC608" s="27"/>
      <c r="AD608" s="27"/>
      <c r="AE608" s="27"/>
      <c r="AF608" s="27"/>
      <c r="AG608" s="82"/>
      <c r="AH608" s="82"/>
      <c r="AI608" s="82"/>
      <c r="AJ608" s="82"/>
    </row>
    <row r="609" spans="1:36" s="12" customFormat="1" ht="12.75" customHeight="1" x14ac:dyDescent="0.25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27"/>
      <c r="AA609" s="27"/>
      <c r="AB609" s="27"/>
      <c r="AC609" s="27"/>
      <c r="AD609" s="27"/>
      <c r="AE609" s="27"/>
      <c r="AF609" s="27"/>
      <c r="AG609" s="82"/>
      <c r="AH609" s="82"/>
      <c r="AI609" s="82"/>
      <c r="AJ609" s="82"/>
    </row>
    <row r="610" spans="1:36" s="12" customFormat="1" ht="12.75" customHeight="1" x14ac:dyDescent="0.25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27"/>
      <c r="AA610" s="27"/>
      <c r="AB610" s="27"/>
      <c r="AC610" s="27"/>
      <c r="AD610" s="27"/>
      <c r="AE610" s="27"/>
      <c r="AF610" s="27"/>
      <c r="AG610" s="82"/>
      <c r="AH610" s="82"/>
      <c r="AI610" s="82"/>
      <c r="AJ610" s="82"/>
    </row>
    <row r="611" spans="1:36" s="12" customFormat="1" ht="12.75" customHeight="1" x14ac:dyDescent="0.25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27"/>
      <c r="AA611" s="27"/>
      <c r="AB611" s="27"/>
      <c r="AC611" s="27"/>
      <c r="AD611" s="27"/>
      <c r="AE611" s="27"/>
      <c r="AF611" s="27"/>
      <c r="AG611" s="82"/>
      <c r="AH611" s="82"/>
      <c r="AI611" s="82"/>
      <c r="AJ611" s="82"/>
    </row>
    <row r="612" spans="1:36" s="12" customFormat="1" ht="12.75" customHeight="1" x14ac:dyDescent="0.25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27"/>
      <c r="AA612" s="27"/>
      <c r="AB612" s="27"/>
      <c r="AC612" s="27"/>
      <c r="AD612" s="27"/>
      <c r="AE612" s="27"/>
      <c r="AF612" s="27"/>
      <c r="AG612" s="82"/>
      <c r="AH612" s="82"/>
      <c r="AI612" s="82"/>
      <c r="AJ612" s="82"/>
    </row>
    <row r="613" spans="1:36" s="12" customFormat="1" ht="12.75" customHeight="1" x14ac:dyDescent="0.25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27"/>
      <c r="AA613" s="27"/>
      <c r="AB613" s="27"/>
      <c r="AC613" s="27"/>
      <c r="AD613" s="27"/>
      <c r="AE613" s="27"/>
      <c r="AF613" s="27"/>
      <c r="AG613" s="82"/>
      <c r="AH613" s="82"/>
      <c r="AI613" s="82"/>
      <c r="AJ613" s="82"/>
    </row>
    <row r="614" spans="1:36" s="12" customFormat="1" ht="12.75" customHeight="1" x14ac:dyDescent="0.25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27"/>
      <c r="AA614" s="27"/>
      <c r="AB614" s="27"/>
      <c r="AC614" s="27"/>
      <c r="AD614" s="27"/>
      <c r="AE614" s="27"/>
      <c r="AF614" s="27"/>
      <c r="AG614" s="82"/>
      <c r="AH614" s="82"/>
      <c r="AI614" s="82"/>
      <c r="AJ614" s="82"/>
    </row>
    <row r="615" spans="1:36" s="12" customFormat="1" ht="12.75" customHeight="1" x14ac:dyDescent="0.25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27"/>
      <c r="AA615" s="27"/>
      <c r="AB615" s="27"/>
      <c r="AC615" s="27"/>
      <c r="AD615" s="27"/>
      <c r="AE615" s="27"/>
      <c r="AF615" s="27"/>
      <c r="AG615" s="82"/>
      <c r="AH615" s="82"/>
      <c r="AI615" s="82"/>
      <c r="AJ615" s="82"/>
    </row>
    <row r="616" spans="1:36" s="12" customFormat="1" ht="12.75" customHeight="1" x14ac:dyDescent="0.25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27"/>
      <c r="AA616" s="27"/>
      <c r="AB616" s="27"/>
      <c r="AC616" s="27"/>
      <c r="AD616" s="27"/>
      <c r="AE616" s="27"/>
      <c r="AF616" s="27"/>
      <c r="AG616" s="82"/>
      <c r="AH616" s="82"/>
      <c r="AI616" s="82"/>
      <c r="AJ616" s="82"/>
    </row>
    <row r="617" spans="1:36" s="12" customFormat="1" ht="12.75" customHeight="1" x14ac:dyDescent="0.25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27"/>
      <c r="AA617" s="27"/>
      <c r="AB617" s="27"/>
      <c r="AC617" s="27"/>
      <c r="AD617" s="27"/>
      <c r="AE617" s="27"/>
      <c r="AF617" s="27"/>
      <c r="AG617" s="82"/>
      <c r="AH617" s="82"/>
      <c r="AI617" s="82"/>
      <c r="AJ617" s="82"/>
    </row>
    <row r="618" spans="1:36" s="12" customFormat="1" ht="12.75" customHeight="1" x14ac:dyDescent="0.25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27"/>
      <c r="AA618" s="27"/>
      <c r="AB618" s="27"/>
      <c r="AC618" s="27"/>
      <c r="AD618" s="27"/>
      <c r="AE618" s="27"/>
      <c r="AF618" s="27"/>
      <c r="AG618" s="82"/>
      <c r="AH618" s="82"/>
      <c r="AI618" s="82"/>
      <c r="AJ618" s="82"/>
    </row>
    <row r="619" spans="1:36" s="12" customFormat="1" ht="12.75" customHeight="1" x14ac:dyDescent="0.25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27"/>
      <c r="AA619" s="27"/>
      <c r="AB619" s="27"/>
      <c r="AC619" s="27"/>
      <c r="AD619" s="27"/>
      <c r="AE619" s="27"/>
      <c r="AF619" s="27"/>
      <c r="AG619" s="82"/>
      <c r="AH619" s="82"/>
      <c r="AI619" s="82"/>
      <c r="AJ619" s="82"/>
    </row>
    <row r="620" spans="1:36" s="12" customFormat="1" ht="12.75" customHeight="1" x14ac:dyDescent="0.25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27"/>
      <c r="AA620" s="27"/>
      <c r="AB620" s="27"/>
      <c r="AC620" s="27"/>
      <c r="AD620" s="27"/>
      <c r="AE620" s="27"/>
      <c r="AF620" s="27"/>
      <c r="AG620" s="82"/>
      <c r="AH620" s="82"/>
      <c r="AI620" s="82"/>
      <c r="AJ620" s="82"/>
    </row>
    <row r="621" spans="1:36" s="12" customFormat="1" ht="12.75" customHeight="1" x14ac:dyDescent="0.25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27"/>
      <c r="AA621" s="27"/>
      <c r="AB621" s="27"/>
      <c r="AC621" s="27"/>
      <c r="AD621" s="27"/>
      <c r="AE621" s="27"/>
      <c r="AF621" s="27"/>
      <c r="AG621" s="82"/>
      <c r="AH621" s="82"/>
      <c r="AI621" s="82"/>
      <c r="AJ621" s="82"/>
    </row>
    <row r="622" spans="1:36" s="12" customFormat="1" ht="12.75" customHeight="1" x14ac:dyDescent="0.25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27"/>
      <c r="AA622" s="27"/>
      <c r="AB622" s="27"/>
      <c r="AC622" s="27"/>
      <c r="AD622" s="27"/>
      <c r="AE622" s="27"/>
      <c r="AF622" s="27"/>
      <c r="AG622" s="82"/>
      <c r="AH622" s="82"/>
      <c r="AI622" s="82"/>
      <c r="AJ622" s="82"/>
    </row>
    <row r="623" spans="1:36" s="12" customFormat="1" ht="12.75" customHeight="1" x14ac:dyDescent="0.25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27"/>
      <c r="AA623" s="27"/>
      <c r="AB623" s="27"/>
      <c r="AC623" s="27"/>
      <c r="AD623" s="27"/>
      <c r="AE623" s="27"/>
      <c r="AF623" s="27"/>
      <c r="AG623" s="82"/>
      <c r="AH623" s="82"/>
      <c r="AI623" s="82"/>
      <c r="AJ623" s="82"/>
    </row>
    <row r="624" spans="1:36" s="12" customFormat="1" ht="12.75" customHeight="1" x14ac:dyDescent="0.25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27"/>
      <c r="AA624" s="27"/>
      <c r="AB624" s="27"/>
      <c r="AC624" s="27"/>
      <c r="AD624" s="27"/>
      <c r="AE624" s="27"/>
      <c r="AF624" s="27"/>
      <c r="AG624" s="82"/>
      <c r="AH624" s="82"/>
      <c r="AI624" s="82"/>
      <c r="AJ624" s="82"/>
    </row>
    <row r="625" spans="1:36" s="12" customFormat="1" ht="12.75" customHeight="1" x14ac:dyDescent="0.25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27"/>
      <c r="AA625" s="27"/>
      <c r="AB625" s="27"/>
      <c r="AC625" s="27"/>
      <c r="AD625" s="27"/>
      <c r="AE625" s="27"/>
      <c r="AF625" s="27"/>
      <c r="AG625" s="82"/>
      <c r="AH625" s="82"/>
      <c r="AI625" s="82"/>
      <c r="AJ625" s="82"/>
    </row>
    <row r="626" spans="1:36" s="12" customFormat="1" ht="12.75" customHeight="1" x14ac:dyDescent="0.25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27"/>
      <c r="AA626" s="27"/>
      <c r="AB626" s="27"/>
      <c r="AC626" s="27"/>
      <c r="AD626" s="27"/>
      <c r="AE626" s="27"/>
      <c r="AF626" s="27"/>
      <c r="AG626" s="82"/>
      <c r="AH626" s="82"/>
      <c r="AI626" s="82"/>
      <c r="AJ626" s="82"/>
    </row>
    <row r="627" spans="1:36" s="12" customFormat="1" ht="12.75" customHeight="1" x14ac:dyDescent="0.25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27"/>
      <c r="AA627" s="27"/>
      <c r="AB627" s="27"/>
      <c r="AC627" s="27"/>
      <c r="AD627" s="27"/>
      <c r="AE627" s="27"/>
      <c r="AF627" s="27"/>
      <c r="AG627" s="82"/>
      <c r="AH627" s="82"/>
      <c r="AI627" s="82"/>
      <c r="AJ627" s="82"/>
    </row>
    <row r="628" spans="1:36" s="12" customFormat="1" ht="12.75" customHeight="1" x14ac:dyDescent="0.25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27"/>
      <c r="AA628" s="27"/>
      <c r="AB628" s="27"/>
      <c r="AC628" s="27"/>
      <c r="AD628" s="27"/>
      <c r="AE628" s="27"/>
      <c r="AF628" s="27"/>
      <c r="AG628" s="82"/>
      <c r="AH628" s="82"/>
      <c r="AI628" s="82"/>
      <c r="AJ628" s="82"/>
    </row>
    <row r="629" spans="1:36" s="12" customFormat="1" ht="12.75" customHeight="1" x14ac:dyDescent="0.25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27"/>
      <c r="AA629" s="27"/>
      <c r="AB629" s="27"/>
      <c r="AC629" s="27"/>
      <c r="AD629" s="27"/>
      <c r="AE629" s="27"/>
      <c r="AF629" s="27"/>
      <c r="AG629" s="82"/>
      <c r="AH629" s="82"/>
      <c r="AI629" s="82"/>
      <c r="AJ629" s="82"/>
    </row>
    <row r="630" spans="1:36" s="12" customFormat="1" ht="12.75" customHeight="1" x14ac:dyDescent="0.25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27"/>
      <c r="AA630" s="27"/>
      <c r="AB630" s="27"/>
      <c r="AC630" s="27"/>
      <c r="AD630" s="27"/>
      <c r="AE630" s="27"/>
      <c r="AF630" s="27"/>
      <c r="AG630" s="82"/>
      <c r="AH630" s="82"/>
      <c r="AI630" s="82"/>
      <c r="AJ630" s="82"/>
    </row>
    <row r="631" spans="1:36" s="12" customFormat="1" ht="12.75" customHeight="1" x14ac:dyDescent="0.25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27"/>
      <c r="AA631" s="27"/>
      <c r="AB631" s="27"/>
      <c r="AC631" s="27"/>
      <c r="AD631" s="27"/>
      <c r="AE631" s="27"/>
      <c r="AF631" s="27"/>
      <c r="AG631" s="82"/>
      <c r="AH631" s="82"/>
      <c r="AI631" s="82"/>
      <c r="AJ631" s="82"/>
    </row>
    <row r="632" spans="1:36" s="12" customFormat="1" ht="12.75" customHeight="1" x14ac:dyDescent="0.25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27"/>
      <c r="AA632" s="27"/>
      <c r="AB632" s="27"/>
      <c r="AC632" s="27"/>
      <c r="AD632" s="27"/>
      <c r="AE632" s="27"/>
      <c r="AF632" s="27"/>
      <c r="AG632" s="82"/>
      <c r="AH632" s="82"/>
      <c r="AI632" s="82"/>
      <c r="AJ632" s="82"/>
    </row>
    <row r="633" spans="1:36" s="12" customFormat="1" ht="12.75" customHeight="1" x14ac:dyDescent="0.25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27"/>
      <c r="AA633" s="27"/>
      <c r="AB633" s="27"/>
      <c r="AC633" s="27"/>
      <c r="AD633" s="27"/>
      <c r="AE633" s="27"/>
      <c r="AF633" s="27"/>
      <c r="AG633" s="82"/>
      <c r="AH633" s="82"/>
      <c r="AI633" s="82"/>
      <c r="AJ633" s="82"/>
    </row>
    <row r="634" spans="1:36" s="12" customFormat="1" ht="12.75" customHeight="1" x14ac:dyDescent="0.25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27"/>
      <c r="AA634" s="27"/>
      <c r="AB634" s="27"/>
      <c r="AC634" s="27"/>
      <c r="AD634" s="27"/>
      <c r="AE634" s="27"/>
      <c r="AF634" s="27"/>
      <c r="AG634" s="82"/>
      <c r="AH634" s="82"/>
      <c r="AI634" s="82"/>
      <c r="AJ634" s="82"/>
    </row>
    <row r="635" spans="1:36" s="12" customFormat="1" ht="12.75" customHeight="1" x14ac:dyDescent="0.25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27"/>
      <c r="AA635" s="27"/>
      <c r="AB635" s="27"/>
      <c r="AC635" s="27"/>
      <c r="AD635" s="27"/>
      <c r="AE635" s="27"/>
      <c r="AF635" s="27"/>
      <c r="AG635" s="82"/>
      <c r="AH635" s="82"/>
      <c r="AI635" s="82"/>
      <c r="AJ635" s="82"/>
    </row>
    <row r="636" spans="1:36" s="12" customFormat="1" ht="12.75" customHeight="1" x14ac:dyDescent="0.25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27"/>
      <c r="AA636" s="27"/>
      <c r="AB636" s="27"/>
      <c r="AC636" s="27"/>
      <c r="AD636" s="27"/>
      <c r="AE636" s="27"/>
      <c r="AF636" s="27"/>
      <c r="AG636" s="82"/>
      <c r="AH636" s="82"/>
      <c r="AI636" s="82"/>
      <c r="AJ636" s="82"/>
    </row>
    <row r="637" spans="1:36" s="12" customFormat="1" ht="12.75" customHeight="1" x14ac:dyDescent="0.25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27"/>
      <c r="AA637" s="27"/>
      <c r="AB637" s="27"/>
      <c r="AC637" s="27"/>
      <c r="AD637" s="27"/>
      <c r="AE637" s="27"/>
      <c r="AF637" s="27"/>
      <c r="AG637" s="82"/>
      <c r="AH637" s="82"/>
      <c r="AI637" s="82"/>
      <c r="AJ637" s="82"/>
    </row>
    <row r="638" spans="1:36" s="12" customFormat="1" ht="12.75" customHeight="1" x14ac:dyDescent="0.25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27"/>
      <c r="AA638" s="27"/>
      <c r="AB638" s="27"/>
      <c r="AC638" s="27"/>
      <c r="AD638" s="27"/>
      <c r="AE638" s="27"/>
      <c r="AF638" s="27"/>
      <c r="AG638" s="82"/>
      <c r="AH638" s="82"/>
      <c r="AI638" s="82"/>
      <c r="AJ638" s="82"/>
    </row>
    <row r="639" spans="1:36" s="12" customFormat="1" ht="12.75" customHeight="1" x14ac:dyDescent="0.25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27"/>
      <c r="AA639" s="27"/>
      <c r="AB639" s="27"/>
      <c r="AC639" s="27"/>
      <c r="AD639" s="27"/>
      <c r="AE639" s="27"/>
      <c r="AF639" s="27"/>
      <c r="AG639" s="82"/>
      <c r="AH639" s="82"/>
      <c r="AI639" s="82"/>
      <c r="AJ639" s="82"/>
    </row>
    <row r="640" spans="1:36" s="12" customFormat="1" ht="12.75" customHeight="1" x14ac:dyDescent="0.25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27"/>
      <c r="AA640" s="27"/>
      <c r="AB640" s="27"/>
      <c r="AC640" s="27"/>
      <c r="AD640" s="27"/>
      <c r="AE640" s="27"/>
      <c r="AF640" s="27"/>
      <c r="AG640" s="82"/>
      <c r="AH640" s="82"/>
      <c r="AI640" s="82"/>
      <c r="AJ640" s="82"/>
    </row>
    <row r="641" spans="1:36" s="12" customFormat="1" ht="12.75" customHeight="1" x14ac:dyDescent="0.25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27"/>
      <c r="AA641" s="27"/>
      <c r="AB641" s="27"/>
      <c r="AC641" s="27"/>
      <c r="AD641" s="27"/>
      <c r="AE641" s="27"/>
      <c r="AF641" s="27"/>
      <c r="AG641" s="82"/>
      <c r="AH641" s="82"/>
      <c r="AI641" s="82"/>
      <c r="AJ641" s="82"/>
    </row>
    <row r="642" spans="1:36" s="12" customFormat="1" ht="12.75" customHeight="1" x14ac:dyDescent="0.25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27"/>
      <c r="AA642" s="27"/>
      <c r="AB642" s="27"/>
      <c r="AC642" s="27"/>
      <c r="AD642" s="27"/>
      <c r="AE642" s="27"/>
      <c r="AF642" s="27"/>
      <c r="AG642" s="82"/>
      <c r="AH642" s="82"/>
      <c r="AI642" s="82"/>
      <c r="AJ642" s="82"/>
    </row>
    <row r="643" spans="1:36" s="12" customFormat="1" ht="12.75" customHeight="1" x14ac:dyDescent="0.25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27"/>
      <c r="AA643" s="27"/>
      <c r="AB643" s="27"/>
      <c r="AC643" s="27"/>
      <c r="AD643" s="27"/>
      <c r="AE643" s="27"/>
      <c r="AF643" s="27"/>
      <c r="AG643" s="82"/>
      <c r="AH643" s="82"/>
      <c r="AI643" s="82"/>
      <c r="AJ643" s="82"/>
    </row>
    <row r="644" spans="1:36" s="12" customFormat="1" ht="12.75" customHeight="1" x14ac:dyDescent="0.25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27"/>
      <c r="AA644" s="27"/>
      <c r="AB644" s="27"/>
      <c r="AC644" s="27"/>
      <c r="AD644" s="27"/>
      <c r="AE644" s="27"/>
      <c r="AF644" s="27"/>
      <c r="AG644" s="82"/>
      <c r="AH644" s="82"/>
      <c r="AI644" s="82"/>
      <c r="AJ644" s="82"/>
    </row>
    <row r="645" spans="1:36" s="12" customFormat="1" ht="12.75" customHeight="1" x14ac:dyDescent="0.25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27"/>
      <c r="AA645" s="27"/>
      <c r="AB645" s="27"/>
      <c r="AC645" s="27"/>
      <c r="AD645" s="27"/>
      <c r="AE645" s="27"/>
      <c r="AF645" s="27"/>
      <c r="AG645" s="82"/>
      <c r="AH645" s="82"/>
      <c r="AI645" s="82"/>
      <c r="AJ645" s="82"/>
    </row>
    <row r="646" spans="1:36" s="12" customFormat="1" ht="12.75" customHeight="1" x14ac:dyDescent="0.25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27"/>
      <c r="AA646" s="27"/>
      <c r="AB646" s="27"/>
      <c r="AC646" s="27"/>
      <c r="AD646" s="27"/>
      <c r="AE646" s="27"/>
      <c r="AF646" s="27"/>
      <c r="AG646" s="82"/>
      <c r="AH646" s="82"/>
      <c r="AI646" s="82"/>
      <c r="AJ646" s="82"/>
    </row>
    <row r="647" spans="1:36" s="12" customFormat="1" ht="12.75" customHeight="1" x14ac:dyDescent="0.25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27"/>
      <c r="AA647" s="27"/>
      <c r="AB647" s="27"/>
      <c r="AC647" s="27"/>
      <c r="AD647" s="27"/>
      <c r="AE647" s="27"/>
      <c r="AF647" s="27"/>
      <c r="AG647" s="82"/>
      <c r="AH647" s="82"/>
      <c r="AI647" s="82"/>
      <c r="AJ647" s="82"/>
    </row>
    <row r="648" spans="1:36" s="12" customFormat="1" ht="12.75" customHeight="1" x14ac:dyDescent="0.25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27"/>
      <c r="AA648" s="27"/>
      <c r="AB648" s="27"/>
      <c r="AC648" s="27"/>
      <c r="AD648" s="27"/>
      <c r="AE648" s="27"/>
      <c r="AF648" s="27"/>
      <c r="AG648" s="82"/>
      <c r="AH648" s="82"/>
      <c r="AI648" s="82"/>
      <c r="AJ648" s="82"/>
    </row>
    <row r="649" spans="1:36" s="12" customFormat="1" ht="12.75" customHeight="1" x14ac:dyDescent="0.25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27"/>
      <c r="AA649" s="27"/>
      <c r="AB649" s="27"/>
      <c r="AC649" s="27"/>
      <c r="AD649" s="27"/>
      <c r="AE649" s="27"/>
      <c r="AF649" s="27"/>
      <c r="AG649" s="82"/>
      <c r="AH649" s="82"/>
      <c r="AI649" s="82"/>
      <c r="AJ649" s="82"/>
    </row>
    <row r="650" spans="1:36" s="12" customFormat="1" ht="12.75" customHeight="1" x14ac:dyDescent="0.25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27"/>
      <c r="AA650" s="27"/>
      <c r="AB650" s="27"/>
      <c r="AC650" s="27"/>
      <c r="AD650" s="27"/>
      <c r="AE650" s="27"/>
      <c r="AF650" s="27"/>
      <c r="AG650" s="82"/>
      <c r="AH650" s="82"/>
      <c r="AI650" s="82"/>
      <c r="AJ650" s="82"/>
    </row>
    <row r="651" spans="1:36" s="12" customFormat="1" ht="12.75" customHeight="1" x14ac:dyDescent="0.25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27"/>
      <c r="AA651" s="27"/>
      <c r="AB651" s="27"/>
      <c r="AC651" s="27"/>
      <c r="AD651" s="27"/>
      <c r="AE651" s="27"/>
      <c r="AF651" s="27"/>
      <c r="AG651" s="82"/>
      <c r="AH651" s="82"/>
      <c r="AI651" s="82"/>
      <c r="AJ651" s="82"/>
    </row>
    <row r="652" spans="1:36" s="12" customFormat="1" ht="12.75" customHeight="1" x14ac:dyDescent="0.25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27"/>
      <c r="AA652" s="27"/>
      <c r="AB652" s="27"/>
      <c r="AC652" s="27"/>
      <c r="AD652" s="27"/>
      <c r="AE652" s="27"/>
      <c r="AF652" s="27"/>
      <c r="AG652" s="82"/>
      <c r="AH652" s="82"/>
      <c r="AI652" s="82"/>
      <c r="AJ652" s="82"/>
    </row>
    <row r="653" spans="1:36" s="12" customFormat="1" ht="12.75" customHeight="1" x14ac:dyDescent="0.25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27"/>
      <c r="AA653" s="27"/>
      <c r="AB653" s="27"/>
      <c r="AC653" s="27"/>
      <c r="AD653" s="27"/>
      <c r="AE653" s="27"/>
      <c r="AF653" s="27"/>
      <c r="AG653" s="82"/>
      <c r="AH653" s="82"/>
      <c r="AI653" s="82"/>
      <c r="AJ653" s="82"/>
    </row>
    <row r="654" spans="1:36" s="12" customFormat="1" ht="12.75" customHeight="1" x14ac:dyDescent="0.25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27"/>
      <c r="AA654" s="27"/>
      <c r="AB654" s="27"/>
      <c r="AC654" s="27"/>
      <c r="AD654" s="27"/>
      <c r="AE654" s="27"/>
      <c r="AF654" s="27"/>
      <c r="AG654" s="82"/>
      <c r="AH654" s="82"/>
      <c r="AI654" s="82"/>
      <c r="AJ654" s="82"/>
    </row>
    <row r="655" spans="1:36" s="12" customFormat="1" ht="12.75" customHeight="1" x14ac:dyDescent="0.25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27"/>
      <c r="AA655" s="27"/>
      <c r="AB655" s="27"/>
      <c r="AC655" s="27"/>
      <c r="AD655" s="27"/>
      <c r="AE655" s="27"/>
      <c r="AF655" s="27"/>
      <c r="AG655" s="82"/>
      <c r="AH655" s="82"/>
      <c r="AI655" s="82"/>
      <c r="AJ655" s="82"/>
    </row>
    <row r="656" spans="1:36" s="12" customFormat="1" ht="12.75" customHeight="1" x14ac:dyDescent="0.25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27"/>
      <c r="AA656" s="27"/>
      <c r="AB656" s="27"/>
      <c r="AC656" s="27"/>
      <c r="AD656" s="27"/>
      <c r="AE656" s="27"/>
      <c r="AF656" s="27"/>
      <c r="AG656" s="82"/>
      <c r="AH656" s="82"/>
      <c r="AI656" s="82"/>
      <c r="AJ656" s="82"/>
    </row>
    <row r="657" spans="1:36" s="12" customFormat="1" ht="12.75" customHeight="1" x14ac:dyDescent="0.25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27"/>
      <c r="AA657" s="27"/>
      <c r="AB657" s="27"/>
      <c r="AC657" s="27"/>
      <c r="AD657" s="27"/>
      <c r="AE657" s="27"/>
      <c r="AF657" s="27"/>
      <c r="AG657" s="82"/>
      <c r="AH657" s="82"/>
      <c r="AI657" s="82"/>
      <c r="AJ657" s="82"/>
    </row>
    <row r="658" spans="1:36" s="12" customFormat="1" ht="12.75" customHeight="1" x14ac:dyDescent="0.25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27"/>
      <c r="AA658" s="27"/>
      <c r="AB658" s="27"/>
      <c r="AC658" s="27"/>
      <c r="AD658" s="27"/>
      <c r="AE658" s="27"/>
      <c r="AF658" s="27"/>
      <c r="AG658" s="82"/>
      <c r="AH658" s="82"/>
      <c r="AI658" s="82"/>
      <c r="AJ658" s="82"/>
    </row>
    <row r="659" spans="1:36" s="12" customFormat="1" ht="12.75" customHeight="1" x14ac:dyDescent="0.25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27"/>
      <c r="AA659" s="27"/>
      <c r="AB659" s="27"/>
      <c r="AC659" s="27"/>
      <c r="AD659" s="27"/>
      <c r="AE659" s="27"/>
      <c r="AF659" s="27"/>
      <c r="AG659" s="82"/>
      <c r="AH659" s="82"/>
      <c r="AI659" s="82"/>
      <c r="AJ659" s="82"/>
    </row>
    <row r="660" spans="1:36" s="12" customFormat="1" ht="12.75" customHeight="1" x14ac:dyDescent="0.25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27"/>
      <c r="AA660" s="27"/>
      <c r="AB660" s="27"/>
      <c r="AC660" s="27"/>
      <c r="AD660" s="27"/>
      <c r="AE660" s="27"/>
      <c r="AF660" s="27"/>
      <c r="AG660" s="82"/>
      <c r="AH660" s="82"/>
      <c r="AI660" s="82"/>
      <c r="AJ660" s="82"/>
    </row>
    <row r="661" spans="1:36" s="12" customFormat="1" ht="12.75" customHeight="1" x14ac:dyDescent="0.25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27"/>
      <c r="AA661" s="27"/>
      <c r="AB661" s="27"/>
      <c r="AC661" s="27"/>
      <c r="AD661" s="27"/>
      <c r="AE661" s="27"/>
      <c r="AF661" s="27"/>
      <c r="AG661" s="82"/>
      <c r="AH661" s="82"/>
      <c r="AI661" s="82"/>
      <c r="AJ661" s="82"/>
    </row>
    <row r="662" spans="1:36" s="12" customFormat="1" ht="12.75" customHeight="1" x14ac:dyDescent="0.25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27"/>
      <c r="AA662" s="27"/>
      <c r="AB662" s="27"/>
      <c r="AC662" s="27"/>
      <c r="AD662" s="27"/>
      <c r="AE662" s="27"/>
      <c r="AF662" s="27"/>
      <c r="AG662" s="82"/>
      <c r="AH662" s="82"/>
      <c r="AI662" s="82"/>
      <c r="AJ662" s="82"/>
    </row>
    <row r="663" spans="1:36" s="12" customFormat="1" ht="12.75" customHeight="1" x14ac:dyDescent="0.25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27"/>
      <c r="AA663" s="27"/>
      <c r="AB663" s="27"/>
      <c r="AC663" s="27"/>
      <c r="AD663" s="27"/>
      <c r="AE663" s="27"/>
      <c r="AF663" s="27"/>
      <c r="AG663" s="82"/>
      <c r="AH663" s="82"/>
      <c r="AI663" s="82"/>
      <c r="AJ663" s="82"/>
    </row>
    <row r="664" spans="1:36" s="12" customFormat="1" ht="12.75" customHeight="1" x14ac:dyDescent="0.25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27"/>
      <c r="AA664" s="27"/>
      <c r="AB664" s="27"/>
      <c r="AC664" s="27"/>
      <c r="AD664" s="27"/>
      <c r="AE664" s="27"/>
      <c r="AF664" s="27"/>
      <c r="AG664" s="82"/>
      <c r="AH664" s="82"/>
      <c r="AI664" s="82"/>
      <c r="AJ664" s="82"/>
    </row>
    <row r="665" spans="1:36" s="12" customFormat="1" ht="12.75" customHeight="1" x14ac:dyDescent="0.25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27"/>
      <c r="AA665" s="27"/>
      <c r="AB665" s="27"/>
      <c r="AC665" s="27"/>
      <c r="AD665" s="27"/>
      <c r="AE665" s="27"/>
      <c r="AF665" s="27"/>
      <c r="AG665" s="82"/>
      <c r="AH665" s="82"/>
      <c r="AI665" s="82"/>
      <c r="AJ665" s="82"/>
    </row>
    <row r="666" spans="1:36" s="12" customFormat="1" ht="12.75" customHeight="1" x14ac:dyDescent="0.25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27"/>
      <c r="AA666" s="27"/>
      <c r="AB666" s="27"/>
      <c r="AC666" s="27"/>
      <c r="AD666" s="27"/>
      <c r="AE666" s="27"/>
      <c r="AF666" s="27"/>
      <c r="AG666" s="82"/>
      <c r="AH666" s="82"/>
      <c r="AI666" s="82"/>
      <c r="AJ666" s="82"/>
    </row>
    <row r="667" spans="1:36" s="12" customFormat="1" ht="12.75" customHeight="1" x14ac:dyDescent="0.25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27"/>
      <c r="AA667" s="27"/>
      <c r="AB667" s="27"/>
      <c r="AC667" s="27"/>
      <c r="AD667" s="27"/>
      <c r="AE667" s="27"/>
      <c r="AF667" s="27"/>
      <c r="AG667" s="82"/>
      <c r="AH667" s="82"/>
      <c r="AI667" s="82"/>
      <c r="AJ667" s="82"/>
    </row>
    <row r="668" spans="1:36" s="12" customFormat="1" ht="12.75" customHeight="1" x14ac:dyDescent="0.25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27"/>
      <c r="AA668" s="27"/>
      <c r="AB668" s="27"/>
      <c r="AC668" s="27"/>
      <c r="AD668" s="27"/>
      <c r="AE668" s="27"/>
      <c r="AF668" s="27"/>
      <c r="AG668" s="82"/>
      <c r="AH668" s="82"/>
      <c r="AI668" s="82"/>
      <c r="AJ668" s="82"/>
    </row>
    <row r="669" spans="1:36" s="12" customFormat="1" ht="12.75" customHeight="1" x14ac:dyDescent="0.25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27"/>
      <c r="AA669" s="27"/>
      <c r="AB669" s="27"/>
      <c r="AC669" s="27"/>
      <c r="AD669" s="27"/>
      <c r="AE669" s="27"/>
      <c r="AF669" s="27"/>
      <c r="AG669" s="82"/>
      <c r="AH669" s="82"/>
      <c r="AI669" s="82"/>
      <c r="AJ669" s="82"/>
    </row>
    <row r="670" spans="1:36" s="12" customFormat="1" ht="12.75" customHeight="1" x14ac:dyDescent="0.25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27"/>
      <c r="AA670" s="27"/>
      <c r="AB670" s="27"/>
      <c r="AC670" s="27"/>
      <c r="AD670" s="27"/>
      <c r="AE670" s="27"/>
      <c r="AF670" s="27"/>
      <c r="AG670" s="82"/>
      <c r="AH670" s="82"/>
      <c r="AI670" s="82"/>
      <c r="AJ670" s="82"/>
    </row>
    <row r="671" spans="1:36" s="12" customFormat="1" ht="12.75" customHeight="1" x14ac:dyDescent="0.25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27"/>
      <c r="AA671" s="27"/>
      <c r="AB671" s="27"/>
      <c r="AC671" s="27"/>
      <c r="AD671" s="27"/>
      <c r="AE671" s="27"/>
      <c r="AF671" s="27"/>
      <c r="AG671" s="82"/>
      <c r="AH671" s="82"/>
      <c r="AI671" s="82"/>
      <c r="AJ671" s="82"/>
    </row>
    <row r="672" spans="1:36" s="12" customFormat="1" ht="12.75" customHeight="1" x14ac:dyDescent="0.25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27"/>
      <c r="AA672" s="27"/>
      <c r="AB672" s="27"/>
      <c r="AC672" s="27"/>
      <c r="AD672" s="27"/>
      <c r="AE672" s="27"/>
      <c r="AF672" s="27"/>
      <c r="AG672" s="82"/>
      <c r="AH672" s="82"/>
      <c r="AI672" s="82"/>
      <c r="AJ672" s="82"/>
    </row>
    <row r="673" spans="1:36" s="12" customFormat="1" ht="12.75" customHeight="1" x14ac:dyDescent="0.25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27"/>
      <c r="AA673" s="27"/>
      <c r="AB673" s="27"/>
      <c r="AC673" s="27"/>
      <c r="AD673" s="27"/>
      <c r="AE673" s="27"/>
      <c r="AF673" s="27"/>
      <c r="AG673" s="82"/>
      <c r="AH673" s="82"/>
      <c r="AI673" s="82"/>
      <c r="AJ673" s="82"/>
    </row>
    <row r="674" spans="1:36" s="12" customFormat="1" ht="12.75" customHeight="1" x14ac:dyDescent="0.25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27"/>
      <c r="AA674" s="27"/>
      <c r="AB674" s="27"/>
      <c r="AC674" s="27"/>
      <c r="AD674" s="27"/>
      <c r="AE674" s="27"/>
      <c r="AF674" s="27"/>
      <c r="AG674" s="82"/>
      <c r="AH674" s="82"/>
      <c r="AI674" s="82"/>
      <c r="AJ674" s="82"/>
    </row>
    <row r="675" spans="1:36" s="12" customFormat="1" ht="12.75" customHeight="1" x14ac:dyDescent="0.25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27"/>
      <c r="AA675" s="27"/>
      <c r="AB675" s="27"/>
      <c r="AC675" s="27"/>
      <c r="AD675" s="27"/>
      <c r="AE675" s="27"/>
      <c r="AF675" s="27"/>
      <c r="AG675" s="82"/>
      <c r="AH675" s="82"/>
      <c r="AI675" s="82"/>
      <c r="AJ675" s="82"/>
    </row>
    <row r="676" spans="1:36" s="12" customFormat="1" ht="12.75" customHeight="1" x14ac:dyDescent="0.25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27"/>
      <c r="AA676" s="27"/>
      <c r="AB676" s="27"/>
      <c r="AC676" s="27"/>
      <c r="AD676" s="27"/>
      <c r="AE676" s="27"/>
      <c r="AF676" s="27"/>
      <c r="AG676" s="82"/>
      <c r="AH676" s="82"/>
      <c r="AI676" s="82"/>
      <c r="AJ676" s="82"/>
    </row>
    <row r="677" spans="1:36" s="12" customFormat="1" ht="12.75" customHeight="1" x14ac:dyDescent="0.25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27"/>
      <c r="AA677" s="27"/>
      <c r="AB677" s="27"/>
      <c r="AC677" s="27"/>
      <c r="AD677" s="27"/>
      <c r="AE677" s="27"/>
      <c r="AF677" s="27"/>
      <c r="AG677" s="82"/>
      <c r="AH677" s="82"/>
      <c r="AI677" s="82"/>
      <c r="AJ677" s="82"/>
    </row>
    <row r="678" spans="1:36" s="12" customFormat="1" ht="12.75" customHeight="1" x14ac:dyDescent="0.25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27"/>
      <c r="AA678" s="27"/>
      <c r="AB678" s="27"/>
      <c r="AC678" s="27"/>
      <c r="AD678" s="27"/>
      <c r="AE678" s="27"/>
      <c r="AF678" s="27"/>
      <c r="AG678" s="82"/>
      <c r="AH678" s="82"/>
      <c r="AI678" s="82"/>
      <c r="AJ678" s="82"/>
    </row>
    <row r="679" spans="1:36" s="12" customFormat="1" ht="12.75" customHeight="1" x14ac:dyDescent="0.25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27"/>
      <c r="AA679" s="27"/>
      <c r="AB679" s="27"/>
      <c r="AC679" s="27"/>
      <c r="AD679" s="27"/>
      <c r="AE679" s="27"/>
      <c r="AF679" s="27"/>
      <c r="AG679" s="82"/>
      <c r="AH679" s="82"/>
      <c r="AI679" s="82"/>
      <c r="AJ679" s="82"/>
    </row>
    <row r="680" spans="1:36" s="12" customFormat="1" ht="12.75" customHeight="1" x14ac:dyDescent="0.25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27"/>
      <c r="AA680" s="27"/>
      <c r="AB680" s="27"/>
      <c r="AC680" s="27"/>
      <c r="AD680" s="27"/>
      <c r="AE680" s="27"/>
      <c r="AF680" s="27"/>
      <c r="AG680" s="82"/>
      <c r="AH680" s="82"/>
      <c r="AI680" s="82"/>
      <c r="AJ680" s="82"/>
    </row>
    <row r="681" spans="1:36" s="12" customFormat="1" ht="12.75" customHeight="1" x14ac:dyDescent="0.25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27"/>
      <c r="AA681" s="27"/>
      <c r="AB681" s="27"/>
      <c r="AC681" s="27"/>
      <c r="AD681" s="27"/>
      <c r="AE681" s="27"/>
      <c r="AF681" s="27"/>
      <c r="AG681" s="82"/>
      <c r="AH681" s="82"/>
      <c r="AI681" s="82"/>
      <c r="AJ681" s="82"/>
    </row>
    <row r="682" spans="1:36" s="12" customFormat="1" ht="12.75" customHeight="1" x14ac:dyDescent="0.25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27"/>
      <c r="AA682" s="27"/>
      <c r="AB682" s="27"/>
      <c r="AC682" s="27"/>
      <c r="AD682" s="27"/>
      <c r="AE682" s="27"/>
      <c r="AF682" s="27"/>
      <c r="AG682" s="82"/>
      <c r="AH682" s="82"/>
      <c r="AI682" s="82"/>
      <c r="AJ682" s="82"/>
    </row>
    <row r="683" spans="1:36" s="12" customFormat="1" ht="12.75" customHeight="1" x14ac:dyDescent="0.25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27"/>
      <c r="AA683" s="27"/>
      <c r="AB683" s="27"/>
      <c r="AC683" s="27"/>
      <c r="AD683" s="27"/>
      <c r="AE683" s="27"/>
      <c r="AF683" s="27"/>
      <c r="AG683" s="82"/>
      <c r="AH683" s="82"/>
      <c r="AI683" s="82"/>
      <c r="AJ683" s="82"/>
    </row>
    <row r="684" spans="1:36" s="12" customFormat="1" ht="12.75" customHeight="1" x14ac:dyDescent="0.25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27"/>
      <c r="AA684" s="27"/>
      <c r="AB684" s="27"/>
      <c r="AC684" s="27"/>
      <c r="AD684" s="27"/>
      <c r="AE684" s="27"/>
      <c r="AF684" s="27"/>
      <c r="AG684" s="82"/>
      <c r="AH684" s="82"/>
      <c r="AI684" s="82"/>
      <c r="AJ684" s="82"/>
    </row>
    <row r="685" spans="1:36" s="12" customFormat="1" ht="12.75" customHeight="1" x14ac:dyDescent="0.25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27"/>
      <c r="AA685" s="27"/>
      <c r="AB685" s="27"/>
      <c r="AC685" s="27"/>
      <c r="AD685" s="27"/>
      <c r="AE685" s="27"/>
      <c r="AF685" s="27"/>
      <c r="AG685" s="82"/>
      <c r="AH685" s="82"/>
      <c r="AI685" s="82"/>
      <c r="AJ685" s="82"/>
    </row>
    <row r="686" spans="1:36" s="12" customFormat="1" ht="12.75" customHeight="1" x14ac:dyDescent="0.25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27"/>
      <c r="AA686" s="27"/>
      <c r="AB686" s="27"/>
      <c r="AC686" s="27"/>
      <c r="AD686" s="27"/>
      <c r="AE686" s="27"/>
      <c r="AF686" s="27"/>
      <c r="AG686" s="82"/>
      <c r="AH686" s="82"/>
      <c r="AI686" s="82"/>
      <c r="AJ686" s="82"/>
    </row>
    <row r="687" spans="1:36" s="12" customFormat="1" ht="12.75" customHeight="1" x14ac:dyDescent="0.25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27"/>
      <c r="AA687" s="27"/>
      <c r="AB687" s="27"/>
      <c r="AC687" s="27"/>
      <c r="AD687" s="27"/>
      <c r="AE687" s="27"/>
      <c r="AF687" s="27"/>
      <c r="AG687" s="82"/>
      <c r="AH687" s="82"/>
      <c r="AI687" s="82"/>
      <c r="AJ687" s="82"/>
    </row>
    <row r="688" spans="1:36" s="12" customFormat="1" ht="12.75" customHeight="1" x14ac:dyDescent="0.25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27"/>
      <c r="AA688" s="27"/>
      <c r="AB688" s="27"/>
      <c r="AC688" s="27"/>
      <c r="AD688" s="27"/>
      <c r="AE688" s="27"/>
      <c r="AF688" s="27"/>
      <c r="AG688" s="82"/>
      <c r="AH688" s="82"/>
      <c r="AI688" s="82"/>
      <c r="AJ688" s="82"/>
    </row>
    <row r="689" spans="1:36" s="12" customFormat="1" ht="12.75" customHeight="1" x14ac:dyDescent="0.25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27"/>
      <c r="AA689" s="27"/>
      <c r="AB689" s="27"/>
      <c r="AC689" s="27"/>
      <c r="AD689" s="27"/>
      <c r="AE689" s="27"/>
      <c r="AF689" s="27"/>
      <c r="AG689" s="82"/>
      <c r="AH689" s="82"/>
      <c r="AI689" s="82"/>
      <c r="AJ689" s="82"/>
    </row>
    <row r="690" spans="1:36" s="12" customFormat="1" ht="12.75" customHeight="1" x14ac:dyDescent="0.25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27"/>
      <c r="AA690" s="27"/>
      <c r="AB690" s="27"/>
      <c r="AC690" s="27"/>
      <c r="AD690" s="27"/>
      <c r="AE690" s="27"/>
      <c r="AF690" s="27"/>
      <c r="AG690" s="82"/>
      <c r="AH690" s="82"/>
      <c r="AI690" s="82"/>
      <c r="AJ690" s="82"/>
    </row>
    <row r="691" spans="1:36" s="12" customFormat="1" ht="12.75" customHeight="1" x14ac:dyDescent="0.25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27"/>
      <c r="AA691" s="27"/>
      <c r="AB691" s="27"/>
      <c r="AC691" s="27"/>
      <c r="AD691" s="27"/>
      <c r="AE691" s="27"/>
      <c r="AF691" s="27"/>
      <c r="AG691" s="82"/>
      <c r="AH691" s="82"/>
      <c r="AI691" s="82"/>
      <c r="AJ691" s="82"/>
    </row>
    <row r="692" spans="1:36" s="12" customFormat="1" ht="12.75" customHeight="1" x14ac:dyDescent="0.25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27"/>
      <c r="AA692" s="27"/>
      <c r="AB692" s="27"/>
      <c r="AC692" s="27"/>
      <c r="AD692" s="27"/>
      <c r="AE692" s="27"/>
      <c r="AF692" s="27"/>
      <c r="AG692" s="82"/>
      <c r="AH692" s="82"/>
      <c r="AI692" s="82"/>
      <c r="AJ692" s="82"/>
    </row>
    <row r="693" spans="1:36" s="12" customFormat="1" ht="12.75" customHeight="1" x14ac:dyDescent="0.25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27"/>
      <c r="AA693" s="27"/>
      <c r="AB693" s="27"/>
      <c r="AC693" s="27"/>
      <c r="AD693" s="27"/>
      <c r="AE693" s="27"/>
      <c r="AF693" s="27"/>
      <c r="AG693" s="82"/>
      <c r="AH693" s="82"/>
      <c r="AI693" s="82"/>
      <c r="AJ693" s="82"/>
    </row>
    <row r="694" spans="1:36" s="12" customFormat="1" ht="12.75" customHeight="1" x14ac:dyDescent="0.25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27"/>
      <c r="AA694" s="27"/>
      <c r="AB694" s="27"/>
      <c r="AC694" s="27"/>
      <c r="AD694" s="27"/>
      <c r="AE694" s="27"/>
      <c r="AF694" s="27"/>
      <c r="AG694" s="82"/>
      <c r="AH694" s="82"/>
      <c r="AI694" s="82"/>
      <c r="AJ694" s="82"/>
    </row>
    <row r="695" spans="1:36" s="12" customFormat="1" ht="12.75" customHeight="1" x14ac:dyDescent="0.25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27"/>
      <c r="AA695" s="27"/>
      <c r="AB695" s="27"/>
      <c r="AC695" s="27"/>
      <c r="AD695" s="27"/>
      <c r="AE695" s="27"/>
      <c r="AF695" s="27"/>
      <c r="AG695" s="82"/>
      <c r="AH695" s="82"/>
      <c r="AI695" s="82"/>
      <c r="AJ695" s="82"/>
    </row>
    <row r="696" spans="1:36" s="12" customFormat="1" ht="12.75" customHeight="1" x14ac:dyDescent="0.25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27"/>
      <c r="AA696" s="27"/>
      <c r="AB696" s="27"/>
      <c r="AC696" s="27"/>
      <c r="AD696" s="27"/>
      <c r="AE696" s="27"/>
      <c r="AF696" s="27"/>
      <c r="AG696" s="82"/>
      <c r="AH696" s="82"/>
      <c r="AI696" s="82"/>
      <c r="AJ696" s="82"/>
    </row>
    <row r="697" spans="1:36" s="12" customFormat="1" ht="12.75" customHeight="1" x14ac:dyDescent="0.25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27"/>
      <c r="AA697" s="27"/>
      <c r="AB697" s="27"/>
      <c r="AC697" s="27"/>
      <c r="AD697" s="27"/>
      <c r="AE697" s="27"/>
      <c r="AF697" s="27"/>
      <c r="AG697" s="82"/>
      <c r="AH697" s="82"/>
      <c r="AI697" s="82"/>
      <c r="AJ697" s="82"/>
    </row>
    <row r="698" spans="1:36" s="12" customFormat="1" ht="12.75" customHeight="1" x14ac:dyDescent="0.25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27"/>
      <c r="AA698" s="27"/>
      <c r="AB698" s="27"/>
      <c r="AC698" s="27"/>
      <c r="AD698" s="27"/>
      <c r="AE698" s="27"/>
      <c r="AF698" s="27"/>
      <c r="AG698" s="82"/>
      <c r="AH698" s="82"/>
      <c r="AI698" s="82"/>
      <c r="AJ698" s="82"/>
    </row>
    <row r="699" spans="1:36" s="12" customFormat="1" ht="12.75" customHeight="1" x14ac:dyDescent="0.25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27"/>
      <c r="AA699" s="27"/>
      <c r="AB699" s="27"/>
      <c r="AC699" s="27"/>
      <c r="AD699" s="27"/>
      <c r="AE699" s="27"/>
      <c r="AF699" s="27"/>
      <c r="AG699" s="82"/>
      <c r="AH699" s="82"/>
      <c r="AI699" s="82"/>
      <c r="AJ699" s="82"/>
    </row>
    <row r="700" spans="1:36" s="12" customFormat="1" ht="12.75" customHeight="1" x14ac:dyDescent="0.25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27"/>
      <c r="AA700" s="27"/>
      <c r="AB700" s="27"/>
      <c r="AC700" s="27"/>
      <c r="AD700" s="27"/>
      <c r="AE700" s="27"/>
      <c r="AF700" s="27"/>
      <c r="AG700" s="82"/>
      <c r="AH700" s="82"/>
      <c r="AI700" s="82"/>
      <c r="AJ700" s="82"/>
    </row>
    <row r="701" spans="1:36" s="12" customFormat="1" ht="12.75" customHeight="1" x14ac:dyDescent="0.25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27"/>
      <c r="AA701" s="27"/>
      <c r="AB701" s="27"/>
      <c r="AC701" s="27"/>
      <c r="AD701" s="27"/>
      <c r="AE701" s="27"/>
      <c r="AF701" s="27"/>
      <c r="AG701" s="82"/>
      <c r="AH701" s="82"/>
      <c r="AI701" s="82"/>
      <c r="AJ701" s="82"/>
    </row>
    <row r="702" spans="1:36" s="12" customFormat="1" ht="12.75" customHeight="1" x14ac:dyDescent="0.25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27"/>
      <c r="AA702" s="27"/>
      <c r="AB702" s="27"/>
      <c r="AC702" s="27"/>
      <c r="AD702" s="27"/>
      <c r="AE702" s="27"/>
      <c r="AF702" s="27"/>
      <c r="AG702" s="82"/>
      <c r="AH702" s="82"/>
      <c r="AI702" s="82"/>
      <c r="AJ702" s="82"/>
    </row>
    <row r="703" spans="1:36" s="12" customFormat="1" ht="12.75" customHeight="1" x14ac:dyDescent="0.25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27"/>
      <c r="AA703" s="27"/>
      <c r="AB703" s="27"/>
      <c r="AC703" s="27"/>
      <c r="AD703" s="27"/>
      <c r="AE703" s="27"/>
      <c r="AF703" s="27"/>
      <c r="AG703" s="82"/>
      <c r="AH703" s="82"/>
      <c r="AI703" s="82"/>
      <c r="AJ703" s="82"/>
    </row>
    <row r="704" spans="1:36" s="12" customFormat="1" ht="12.75" customHeight="1" x14ac:dyDescent="0.25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27"/>
      <c r="AA704" s="27"/>
      <c r="AB704" s="27"/>
      <c r="AC704" s="27"/>
      <c r="AD704" s="27"/>
      <c r="AE704" s="27"/>
      <c r="AF704" s="27"/>
      <c r="AG704" s="82"/>
      <c r="AH704" s="82"/>
      <c r="AI704" s="82"/>
      <c r="AJ704" s="82"/>
    </row>
    <row r="705" spans="1:36" s="12" customFormat="1" ht="12.75" customHeight="1" x14ac:dyDescent="0.25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27"/>
      <c r="AA705" s="27"/>
      <c r="AB705" s="27"/>
      <c r="AC705" s="27"/>
      <c r="AD705" s="27"/>
      <c r="AE705" s="27"/>
      <c r="AF705" s="27"/>
      <c r="AG705" s="82"/>
      <c r="AH705" s="82"/>
      <c r="AI705" s="82"/>
      <c r="AJ705" s="82"/>
    </row>
    <row r="706" spans="1:36" s="12" customFormat="1" ht="12.75" customHeight="1" x14ac:dyDescent="0.25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27"/>
      <c r="AA706" s="27"/>
      <c r="AB706" s="27"/>
      <c r="AC706" s="27"/>
      <c r="AD706" s="27"/>
      <c r="AE706" s="27"/>
      <c r="AF706" s="27"/>
      <c r="AG706" s="82"/>
      <c r="AH706" s="82"/>
      <c r="AI706" s="82"/>
      <c r="AJ706" s="82"/>
    </row>
    <row r="707" spans="1:36" s="12" customFormat="1" ht="12.75" customHeight="1" x14ac:dyDescent="0.25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27"/>
      <c r="AA707" s="27"/>
      <c r="AB707" s="27"/>
      <c r="AC707" s="27"/>
      <c r="AD707" s="27"/>
      <c r="AE707" s="27"/>
      <c r="AF707" s="27"/>
      <c r="AG707" s="82"/>
      <c r="AH707" s="82"/>
      <c r="AI707" s="82"/>
      <c r="AJ707" s="82"/>
    </row>
    <row r="708" spans="1:36" s="12" customFormat="1" ht="12.75" customHeight="1" x14ac:dyDescent="0.25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27"/>
      <c r="AA708" s="27"/>
      <c r="AB708" s="27"/>
      <c r="AC708" s="27"/>
      <c r="AD708" s="27"/>
      <c r="AE708" s="27"/>
      <c r="AF708" s="27"/>
      <c r="AG708" s="82"/>
      <c r="AH708" s="82"/>
      <c r="AI708" s="82"/>
      <c r="AJ708" s="82"/>
    </row>
    <row r="709" spans="1:36" s="12" customFormat="1" ht="12.75" customHeight="1" x14ac:dyDescent="0.25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27"/>
      <c r="AA709" s="27"/>
      <c r="AB709" s="27"/>
      <c r="AC709" s="27"/>
      <c r="AD709" s="27"/>
      <c r="AE709" s="27"/>
      <c r="AF709" s="27"/>
      <c r="AG709" s="82"/>
      <c r="AH709" s="82"/>
      <c r="AI709" s="82"/>
      <c r="AJ709" s="82"/>
    </row>
    <row r="710" spans="1:36" s="12" customFormat="1" ht="12.75" customHeight="1" x14ac:dyDescent="0.25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27"/>
      <c r="AA710" s="27"/>
      <c r="AB710" s="27"/>
      <c r="AC710" s="27"/>
      <c r="AD710" s="27"/>
      <c r="AE710" s="27"/>
      <c r="AF710" s="27"/>
      <c r="AG710" s="82"/>
      <c r="AH710" s="82"/>
      <c r="AI710" s="82"/>
      <c r="AJ710" s="82"/>
    </row>
    <row r="711" spans="1:36" s="12" customFormat="1" ht="12.75" customHeight="1" x14ac:dyDescent="0.25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27"/>
      <c r="AA711" s="27"/>
      <c r="AB711" s="27"/>
      <c r="AC711" s="27"/>
      <c r="AD711" s="27"/>
      <c r="AE711" s="27"/>
      <c r="AF711" s="27"/>
      <c r="AG711" s="82"/>
      <c r="AH711" s="82"/>
      <c r="AI711" s="82"/>
      <c r="AJ711" s="82"/>
    </row>
    <row r="712" spans="1:36" s="12" customFormat="1" ht="12.75" customHeight="1" x14ac:dyDescent="0.25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27"/>
      <c r="AA712" s="27"/>
      <c r="AB712" s="27"/>
      <c r="AC712" s="27"/>
      <c r="AD712" s="27"/>
      <c r="AE712" s="27"/>
      <c r="AF712" s="27"/>
      <c r="AG712" s="82"/>
      <c r="AH712" s="82"/>
      <c r="AI712" s="82"/>
      <c r="AJ712" s="82"/>
    </row>
    <row r="713" spans="1:36" s="12" customFormat="1" ht="12.75" customHeight="1" x14ac:dyDescent="0.25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27"/>
      <c r="AA713" s="27"/>
      <c r="AB713" s="27"/>
      <c r="AC713" s="27"/>
      <c r="AD713" s="27"/>
      <c r="AE713" s="27"/>
      <c r="AF713" s="27"/>
      <c r="AG713" s="82"/>
      <c r="AH713" s="82"/>
      <c r="AI713" s="82"/>
      <c r="AJ713" s="82"/>
    </row>
    <row r="714" spans="1:36" s="12" customFormat="1" ht="12.75" customHeight="1" x14ac:dyDescent="0.25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27"/>
      <c r="AA714" s="27"/>
      <c r="AB714" s="27"/>
      <c r="AC714" s="27"/>
      <c r="AD714" s="27"/>
      <c r="AE714" s="27"/>
      <c r="AF714" s="27"/>
      <c r="AG714" s="82"/>
      <c r="AH714" s="82"/>
      <c r="AI714" s="82"/>
      <c r="AJ714" s="82"/>
    </row>
    <row r="715" spans="1:36" s="12" customFormat="1" ht="12.75" customHeight="1" x14ac:dyDescent="0.25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27"/>
      <c r="AA715" s="27"/>
      <c r="AB715" s="27"/>
      <c r="AC715" s="27"/>
      <c r="AD715" s="27"/>
      <c r="AE715" s="27"/>
      <c r="AF715" s="27"/>
      <c r="AG715" s="82"/>
      <c r="AH715" s="82"/>
      <c r="AI715" s="82"/>
      <c r="AJ715" s="82"/>
    </row>
    <row r="716" spans="1:36" s="12" customFormat="1" ht="12.75" customHeight="1" x14ac:dyDescent="0.25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27"/>
      <c r="AA716" s="27"/>
      <c r="AB716" s="27"/>
      <c r="AC716" s="27"/>
      <c r="AD716" s="27"/>
      <c r="AE716" s="27"/>
      <c r="AF716" s="27"/>
      <c r="AG716" s="82"/>
      <c r="AH716" s="82"/>
      <c r="AI716" s="82"/>
      <c r="AJ716" s="82"/>
    </row>
    <row r="717" spans="1:36" s="12" customFormat="1" ht="12.75" customHeight="1" x14ac:dyDescent="0.25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27"/>
      <c r="AA717" s="27"/>
      <c r="AB717" s="27"/>
      <c r="AC717" s="27"/>
      <c r="AD717" s="27"/>
      <c r="AE717" s="27"/>
      <c r="AF717" s="27"/>
      <c r="AG717" s="82"/>
      <c r="AH717" s="82"/>
      <c r="AI717" s="82"/>
      <c r="AJ717" s="82"/>
    </row>
    <row r="718" spans="1:36" s="12" customFormat="1" ht="12.75" customHeight="1" x14ac:dyDescent="0.25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27"/>
      <c r="AA718" s="27"/>
      <c r="AB718" s="27"/>
      <c r="AC718" s="27"/>
      <c r="AD718" s="27"/>
      <c r="AE718" s="27"/>
      <c r="AF718" s="27"/>
      <c r="AG718" s="82"/>
      <c r="AH718" s="82"/>
      <c r="AI718" s="82"/>
      <c r="AJ718" s="82"/>
    </row>
    <row r="719" spans="1:36" s="12" customFormat="1" ht="12.75" customHeight="1" x14ac:dyDescent="0.25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27"/>
      <c r="AA719" s="27"/>
      <c r="AB719" s="27"/>
      <c r="AC719" s="27"/>
      <c r="AD719" s="27"/>
      <c r="AE719" s="27"/>
      <c r="AF719" s="27"/>
      <c r="AG719" s="82"/>
      <c r="AH719" s="82"/>
      <c r="AI719" s="82"/>
      <c r="AJ719" s="82"/>
    </row>
    <row r="720" spans="1:36" s="12" customFormat="1" ht="12.75" customHeight="1" x14ac:dyDescent="0.25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27"/>
      <c r="AA720" s="27"/>
      <c r="AB720" s="27"/>
      <c r="AC720" s="27"/>
      <c r="AD720" s="27"/>
      <c r="AE720" s="27"/>
      <c r="AF720" s="27"/>
      <c r="AG720" s="82"/>
      <c r="AH720" s="82"/>
      <c r="AI720" s="82"/>
      <c r="AJ720" s="82"/>
    </row>
    <row r="721" spans="1:36" s="12" customFormat="1" ht="12.75" customHeight="1" x14ac:dyDescent="0.25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27"/>
      <c r="AA721" s="27"/>
      <c r="AB721" s="27"/>
      <c r="AC721" s="27"/>
      <c r="AD721" s="27"/>
      <c r="AE721" s="27"/>
      <c r="AF721" s="27"/>
      <c r="AG721" s="82"/>
      <c r="AH721" s="82"/>
      <c r="AI721" s="82"/>
      <c r="AJ721" s="82"/>
    </row>
    <row r="722" spans="1:36" s="12" customFormat="1" ht="12.75" customHeight="1" x14ac:dyDescent="0.25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27"/>
      <c r="AA722" s="27"/>
      <c r="AB722" s="27"/>
      <c r="AC722" s="27"/>
      <c r="AD722" s="27"/>
      <c r="AE722" s="27"/>
      <c r="AF722" s="27"/>
      <c r="AG722" s="82"/>
      <c r="AH722" s="82"/>
      <c r="AI722" s="82"/>
      <c r="AJ722" s="82"/>
    </row>
    <row r="723" spans="1:36" s="12" customFormat="1" ht="12.75" customHeight="1" x14ac:dyDescent="0.25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27"/>
      <c r="AA723" s="27"/>
      <c r="AB723" s="27"/>
      <c r="AC723" s="27"/>
      <c r="AD723" s="27"/>
      <c r="AE723" s="27"/>
      <c r="AF723" s="27"/>
      <c r="AG723" s="82"/>
      <c r="AH723" s="82"/>
      <c r="AI723" s="82"/>
      <c r="AJ723" s="82"/>
    </row>
    <row r="724" spans="1:36" s="12" customFormat="1" ht="12.75" customHeight="1" x14ac:dyDescent="0.25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27"/>
      <c r="AA724" s="27"/>
      <c r="AB724" s="27"/>
      <c r="AC724" s="27"/>
      <c r="AD724" s="27"/>
      <c r="AE724" s="27"/>
      <c r="AF724" s="27"/>
      <c r="AG724" s="82"/>
      <c r="AH724" s="82"/>
      <c r="AI724" s="82"/>
      <c r="AJ724" s="82"/>
    </row>
    <row r="725" spans="1:36" s="12" customFormat="1" ht="12.75" customHeight="1" x14ac:dyDescent="0.25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27"/>
      <c r="AA725" s="27"/>
      <c r="AB725" s="27"/>
      <c r="AC725" s="27"/>
      <c r="AD725" s="27"/>
      <c r="AE725" s="27"/>
      <c r="AF725" s="27"/>
      <c r="AG725" s="82"/>
      <c r="AH725" s="82"/>
      <c r="AI725" s="82"/>
      <c r="AJ725" s="82"/>
    </row>
    <row r="726" spans="1:36" s="12" customFormat="1" ht="12.75" customHeight="1" x14ac:dyDescent="0.25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27"/>
      <c r="AA726" s="27"/>
      <c r="AB726" s="27"/>
      <c r="AC726" s="27"/>
      <c r="AD726" s="27"/>
      <c r="AE726" s="27"/>
      <c r="AF726" s="27"/>
      <c r="AG726" s="82"/>
      <c r="AH726" s="82"/>
      <c r="AI726" s="82"/>
      <c r="AJ726" s="82"/>
    </row>
    <row r="727" spans="1:36" s="12" customFormat="1" ht="12.75" customHeight="1" x14ac:dyDescent="0.25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27"/>
      <c r="AA727" s="27"/>
      <c r="AB727" s="27"/>
      <c r="AC727" s="27"/>
      <c r="AD727" s="27"/>
      <c r="AE727" s="27"/>
      <c r="AF727" s="27"/>
      <c r="AG727" s="82"/>
      <c r="AH727" s="82"/>
      <c r="AI727" s="82"/>
      <c r="AJ727" s="82"/>
    </row>
    <row r="728" spans="1:36" s="12" customFormat="1" ht="12.75" customHeight="1" x14ac:dyDescent="0.25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27"/>
      <c r="AA728" s="27"/>
      <c r="AB728" s="27"/>
      <c r="AC728" s="27"/>
      <c r="AD728" s="27"/>
      <c r="AE728" s="27"/>
      <c r="AF728" s="27"/>
      <c r="AG728" s="82"/>
      <c r="AH728" s="82"/>
      <c r="AI728" s="82"/>
      <c r="AJ728" s="82"/>
    </row>
    <row r="729" spans="1:36" s="12" customFormat="1" ht="12.75" customHeight="1" x14ac:dyDescent="0.25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27"/>
      <c r="AA729" s="27"/>
      <c r="AB729" s="27"/>
      <c r="AC729" s="27"/>
      <c r="AD729" s="27"/>
      <c r="AE729" s="27"/>
      <c r="AF729" s="27"/>
      <c r="AG729" s="82"/>
      <c r="AH729" s="82"/>
      <c r="AI729" s="82"/>
      <c r="AJ729" s="82"/>
    </row>
    <row r="730" spans="1:36" s="12" customFormat="1" ht="12.75" customHeight="1" x14ac:dyDescent="0.25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27"/>
      <c r="AA730" s="27"/>
      <c r="AB730" s="27"/>
      <c r="AC730" s="27"/>
      <c r="AD730" s="27"/>
      <c r="AE730" s="27"/>
      <c r="AF730" s="27"/>
      <c r="AG730" s="82"/>
      <c r="AH730" s="82"/>
      <c r="AI730" s="82"/>
      <c r="AJ730" s="82"/>
    </row>
    <row r="731" spans="1:36" s="12" customFormat="1" ht="12.75" customHeight="1" x14ac:dyDescent="0.25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27"/>
      <c r="AA731" s="27"/>
      <c r="AB731" s="27"/>
      <c r="AC731" s="27"/>
      <c r="AD731" s="27"/>
      <c r="AE731" s="27"/>
      <c r="AF731" s="27"/>
      <c r="AG731" s="82"/>
      <c r="AH731" s="82"/>
      <c r="AI731" s="82"/>
      <c r="AJ731" s="82"/>
    </row>
    <row r="732" spans="1:36" s="12" customFormat="1" ht="12.75" customHeight="1" x14ac:dyDescent="0.25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27"/>
      <c r="AA732" s="27"/>
      <c r="AB732" s="27"/>
      <c r="AC732" s="27"/>
      <c r="AD732" s="27"/>
      <c r="AE732" s="27"/>
      <c r="AF732" s="27"/>
      <c r="AG732" s="82"/>
      <c r="AH732" s="82"/>
      <c r="AI732" s="82"/>
      <c r="AJ732" s="82"/>
    </row>
    <row r="733" spans="1:36" s="12" customFormat="1" ht="12.75" customHeight="1" x14ac:dyDescent="0.25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27"/>
      <c r="AA733" s="27"/>
      <c r="AB733" s="27"/>
      <c r="AC733" s="27"/>
      <c r="AD733" s="27"/>
      <c r="AE733" s="27"/>
      <c r="AF733" s="27"/>
      <c r="AG733" s="82"/>
      <c r="AH733" s="82"/>
      <c r="AI733" s="82"/>
      <c r="AJ733" s="82"/>
    </row>
    <row r="734" spans="1:36" s="12" customFormat="1" ht="12.75" customHeight="1" x14ac:dyDescent="0.25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27"/>
      <c r="AA734" s="27"/>
      <c r="AB734" s="27"/>
      <c r="AC734" s="27"/>
      <c r="AD734" s="27"/>
      <c r="AE734" s="27"/>
      <c r="AF734" s="27"/>
      <c r="AG734" s="82"/>
      <c r="AH734" s="82"/>
      <c r="AI734" s="82"/>
      <c r="AJ734" s="82"/>
    </row>
    <row r="735" spans="1:36" s="12" customFormat="1" ht="12.75" customHeight="1" x14ac:dyDescent="0.25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27"/>
      <c r="AA735" s="27"/>
      <c r="AB735" s="27"/>
      <c r="AC735" s="27"/>
      <c r="AD735" s="27"/>
      <c r="AE735" s="27"/>
      <c r="AF735" s="27"/>
      <c r="AG735" s="82"/>
      <c r="AH735" s="82"/>
      <c r="AI735" s="82"/>
      <c r="AJ735" s="82"/>
    </row>
    <row r="736" spans="1:36" s="12" customFormat="1" ht="12.75" customHeight="1" x14ac:dyDescent="0.25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27"/>
      <c r="AA736" s="27"/>
      <c r="AB736" s="27"/>
      <c r="AC736" s="27"/>
      <c r="AD736" s="27"/>
      <c r="AE736" s="27"/>
      <c r="AF736" s="27"/>
      <c r="AG736" s="82"/>
      <c r="AH736" s="82"/>
      <c r="AI736" s="82"/>
      <c r="AJ736" s="82"/>
    </row>
    <row r="737" spans="1:36" s="12" customFormat="1" ht="12.75" customHeight="1" x14ac:dyDescent="0.25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27"/>
      <c r="AA737" s="27"/>
      <c r="AB737" s="27"/>
      <c r="AC737" s="27"/>
      <c r="AD737" s="27"/>
      <c r="AE737" s="27"/>
      <c r="AF737" s="27"/>
      <c r="AG737" s="82"/>
      <c r="AH737" s="82"/>
      <c r="AI737" s="82"/>
      <c r="AJ737" s="82"/>
    </row>
    <row r="738" spans="1:36" s="12" customFormat="1" ht="12.75" customHeight="1" x14ac:dyDescent="0.25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27"/>
      <c r="AA738" s="27"/>
      <c r="AB738" s="27"/>
      <c r="AC738" s="27"/>
      <c r="AD738" s="27"/>
      <c r="AE738" s="27"/>
      <c r="AF738" s="27"/>
      <c r="AG738" s="82"/>
      <c r="AH738" s="82"/>
      <c r="AI738" s="82"/>
      <c r="AJ738" s="82"/>
    </row>
    <row r="739" spans="1:36" s="12" customFormat="1" ht="12.75" customHeight="1" x14ac:dyDescent="0.25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27"/>
      <c r="AA739" s="27"/>
      <c r="AB739" s="27"/>
      <c r="AC739" s="27"/>
      <c r="AD739" s="27"/>
      <c r="AE739" s="27"/>
      <c r="AF739" s="27"/>
      <c r="AG739" s="82"/>
      <c r="AH739" s="82"/>
      <c r="AI739" s="82"/>
      <c r="AJ739" s="82"/>
    </row>
    <row r="740" spans="1:36" s="12" customFormat="1" ht="12.75" customHeight="1" x14ac:dyDescent="0.25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27"/>
      <c r="AA740" s="27"/>
      <c r="AB740" s="27"/>
      <c r="AC740" s="27"/>
      <c r="AD740" s="27"/>
      <c r="AE740" s="27"/>
      <c r="AF740" s="27"/>
      <c r="AG740" s="82"/>
      <c r="AH740" s="82"/>
      <c r="AI740" s="82"/>
      <c r="AJ740" s="82"/>
    </row>
    <row r="741" spans="1:36" s="12" customFormat="1" ht="12.75" customHeight="1" x14ac:dyDescent="0.25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27"/>
      <c r="AA741" s="27"/>
      <c r="AB741" s="27"/>
      <c r="AC741" s="27"/>
      <c r="AD741" s="27"/>
      <c r="AE741" s="27"/>
      <c r="AF741" s="27"/>
      <c r="AG741" s="82"/>
      <c r="AH741" s="82"/>
      <c r="AI741" s="82"/>
      <c r="AJ741" s="82"/>
    </row>
    <row r="742" spans="1:36" s="12" customFormat="1" ht="12.75" customHeight="1" x14ac:dyDescent="0.25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27"/>
      <c r="AA742" s="27"/>
      <c r="AB742" s="27"/>
      <c r="AC742" s="27"/>
      <c r="AD742" s="27"/>
      <c r="AE742" s="27"/>
      <c r="AF742" s="27"/>
      <c r="AG742" s="82"/>
      <c r="AH742" s="82"/>
      <c r="AI742" s="82"/>
      <c r="AJ742" s="82"/>
    </row>
    <row r="743" spans="1:36" s="12" customFormat="1" ht="12.75" customHeight="1" x14ac:dyDescent="0.25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27"/>
      <c r="AA743" s="27"/>
      <c r="AB743" s="27"/>
      <c r="AC743" s="27"/>
      <c r="AD743" s="27"/>
      <c r="AE743" s="27"/>
      <c r="AF743" s="27"/>
      <c r="AG743" s="82"/>
      <c r="AH743" s="82"/>
      <c r="AI743" s="82"/>
      <c r="AJ743" s="82"/>
    </row>
    <row r="744" spans="1:36" s="12" customFormat="1" ht="12.75" customHeight="1" x14ac:dyDescent="0.25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27"/>
      <c r="AA744" s="27"/>
      <c r="AB744" s="27"/>
      <c r="AC744" s="27"/>
      <c r="AD744" s="27"/>
      <c r="AE744" s="27"/>
      <c r="AF744" s="27"/>
      <c r="AG744" s="82"/>
      <c r="AH744" s="82"/>
      <c r="AI744" s="82"/>
      <c r="AJ744" s="82"/>
    </row>
    <row r="745" spans="1:36" s="12" customFormat="1" ht="12.75" customHeight="1" x14ac:dyDescent="0.25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27"/>
      <c r="AA745" s="27"/>
      <c r="AB745" s="27"/>
      <c r="AC745" s="27"/>
      <c r="AD745" s="27"/>
      <c r="AE745" s="27"/>
      <c r="AF745" s="27"/>
      <c r="AG745" s="82"/>
      <c r="AH745" s="82"/>
      <c r="AI745" s="82"/>
      <c r="AJ745" s="82"/>
    </row>
    <row r="746" spans="1:36" s="12" customFormat="1" ht="12.75" customHeight="1" x14ac:dyDescent="0.25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27"/>
      <c r="AA746" s="27"/>
      <c r="AB746" s="27"/>
      <c r="AC746" s="27"/>
      <c r="AD746" s="27"/>
      <c r="AE746" s="27"/>
      <c r="AF746" s="27"/>
      <c r="AG746" s="82"/>
      <c r="AH746" s="82"/>
      <c r="AI746" s="82"/>
      <c r="AJ746" s="82"/>
    </row>
    <row r="747" spans="1:36" s="12" customFormat="1" ht="12.75" customHeight="1" x14ac:dyDescent="0.25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27"/>
      <c r="AA747" s="27"/>
      <c r="AB747" s="27"/>
      <c r="AC747" s="27"/>
      <c r="AD747" s="27"/>
      <c r="AE747" s="27"/>
      <c r="AF747" s="27"/>
      <c r="AG747" s="82"/>
      <c r="AH747" s="82"/>
      <c r="AI747" s="82"/>
      <c r="AJ747" s="82"/>
    </row>
    <row r="748" spans="1:36" s="12" customFormat="1" ht="12.75" customHeight="1" x14ac:dyDescent="0.25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27"/>
      <c r="AA748" s="27"/>
      <c r="AB748" s="27"/>
      <c r="AC748" s="27"/>
      <c r="AD748" s="27"/>
      <c r="AE748" s="27"/>
      <c r="AF748" s="27"/>
      <c r="AG748" s="82"/>
      <c r="AH748" s="82"/>
      <c r="AI748" s="82"/>
      <c r="AJ748" s="82"/>
    </row>
    <row r="749" spans="1:36" s="12" customFormat="1" ht="12.75" customHeight="1" x14ac:dyDescent="0.25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27"/>
      <c r="AA749" s="27"/>
      <c r="AB749" s="27"/>
      <c r="AC749" s="27"/>
      <c r="AD749" s="27"/>
      <c r="AE749" s="27"/>
      <c r="AF749" s="27"/>
      <c r="AG749" s="82"/>
      <c r="AH749" s="82"/>
      <c r="AI749" s="82"/>
      <c r="AJ749" s="82"/>
    </row>
    <row r="750" spans="1:36" s="12" customFormat="1" ht="12.75" customHeight="1" x14ac:dyDescent="0.25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27"/>
      <c r="AA750" s="27"/>
      <c r="AB750" s="27"/>
      <c r="AC750" s="27"/>
      <c r="AD750" s="27"/>
      <c r="AE750" s="27"/>
      <c r="AF750" s="27"/>
      <c r="AG750" s="82"/>
      <c r="AH750" s="82"/>
      <c r="AI750" s="82"/>
      <c r="AJ750" s="82"/>
    </row>
    <row r="751" spans="1:36" s="12" customFormat="1" ht="12.75" customHeight="1" x14ac:dyDescent="0.25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27"/>
      <c r="AA751" s="27"/>
      <c r="AB751" s="27"/>
      <c r="AC751" s="27"/>
      <c r="AD751" s="27"/>
      <c r="AE751" s="27"/>
      <c r="AF751" s="27"/>
      <c r="AG751" s="82"/>
      <c r="AH751" s="82"/>
      <c r="AI751" s="82"/>
      <c r="AJ751" s="82"/>
    </row>
    <row r="752" spans="1:36" s="12" customFormat="1" ht="12.75" customHeight="1" x14ac:dyDescent="0.25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27"/>
      <c r="AA752" s="27"/>
      <c r="AB752" s="27"/>
      <c r="AC752" s="27"/>
      <c r="AD752" s="27"/>
      <c r="AE752" s="27"/>
      <c r="AF752" s="27"/>
      <c r="AG752" s="82"/>
      <c r="AH752" s="82"/>
      <c r="AI752" s="82"/>
      <c r="AJ752" s="82"/>
    </row>
    <row r="753" spans="1:36" s="12" customFormat="1" ht="12.75" customHeight="1" x14ac:dyDescent="0.25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27"/>
      <c r="AA753" s="27"/>
      <c r="AB753" s="27"/>
      <c r="AC753" s="27"/>
      <c r="AD753" s="27"/>
      <c r="AE753" s="27"/>
      <c r="AF753" s="27"/>
      <c r="AG753" s="82"/>
      <c r="AH753" s="82"/>
      <c r="AI753" s="82"/>
      <c r="AJ753" s="82"/>
    </row>
    <row r="754" spans="1:36" s="12" customFormat="1" ht="12.75" customHeight="1" x14ac:dyDescent="0.25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27"/>
      <c r="AA754" s="27"/>
      <c r="AB754" s="27"/>
      <c r="AC754" s="27"/>
      <c r="AD754" s="27"/>
      <c r="AE754" s="27"/>
      <c r="AF754" s="27"/>
      <c r="AG754" s="82"/>
      <c r="AH754" s="82"/>
      <c r="AI754" s="82"/>
      <c r="AJ754" s="82"/>
    </row>
    <row r="755" spans="1:36" s="12" customFormat="1" ht="12.75" customHeight="1" x14ac:dyDescent="0.25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27"/>
      <c r="AA755" s="27"/>
      <c r="AB755" s="27"/>
      <c r="AC755" s="27"/>
      <c r="AD755" s="27"/>
      <c r="AE755" s="27"/>
      <c r="AF755" s="27"/>
      <c r="AG755" s="82"/>
      <c r="AH755" s="82"/>
      <c r="AI755" s="82"/>
      <c r="AJ755" s="82"/>
    </row>
    <row r="756" spans="1:36" s="12" customFormat="1" ht="12.75" customHeight="1" x14ac:dyDescent="0.25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27"/>
      <c r="AA756" s="27"/>
      <c r="AB756" s="27"/>
      <c r="AC756" s="27"/>
      <c r="AD756" s="27"/>
      <c r="AE756" s="27"/>
      <c r="AF756" s="27"/>
      <c r="AG756" s="82"/>
      <c r="AH756" s="82"/>
      <c r="AI756" s="82"/>
      <c r="AJ756" s="82"/>
    </row>
    <row r="757" spans="1:36" s="12" customFormat="1" ht="12.75" customHeight="1" x14ac:dyDescent="0.25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27"/>
      <c r="AA757" s="27"/>
      <c r="AB757" s="27"/>
      <c r="AC757" s="27"/>
      <c r="AD757" s="27"/>
      <c r="AE757" s="27"/>
      <c r="AF757" s="27"/>
      <c r="AG757" s="82"/>
      <c r="AH757" s="82"/>
      <c r="AI757" s="82"/>
      <c r="AJ757" s="82"/>
    </row>
    <row r="758" spans="1:36" s="12" customFormat="1" ht="12.75" customHeight="1" x14ac:dyDescent="0.25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27"/>
      <c r="AA758" s="27"/>
      <c r="AB758" s="27"/>
      <c r="AC758" s="27"/>
      <c r="AD758" s="27"/>
      <c r="AE758" s="27"/>
      <c r="AF758" s="27"/>
      <c r="AG758" s="82"/>
      <c r="AH758" s="82"/>
      <c r="AI758" s="82"/>
      <c r="AJ758" s="82"/>
    </row>
    <row r="759" spans="1:36" s="12" customFormat="1" ht="12.75" customHeight="1" x14ac:dyDescent="0.25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27"/>
      <c r="AA759" s="27"/>
      <c r="AB759" s="27"/>
      <c r="AC759" s="27"/>
      <c r="AD759" s="27"/>
      <c r="AE759" s="27"/>
      <c r="AF759" s="27"/>
      <c r="AG759" s="82"/>
      <c r="AH759" s="82"/>
      <c r="AI759" s="82"/>
      <c r="AJ759" s="82"/>
    </row>
    <row r="760" spans="1:36" s="12" customFormat="1" ht="12.75" customHeight="1" x14ac:dyDescent="0.25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27"/>
      <c r="AA760" s="27"/>
      <c r="AB760" s="27"/>
      <c r="AC760" s="27"/>
      <c r="AD760" s="27"/>
      <c r="AE760" s="27"/>
      <c r="AF760" s="27"/>
      <c r="AG760" s="82"/>
      <c r="AH760" s="82"/>
      <c r="AI760" s="82"/>
      <c r="AJ760" s="82"/>
    </row>
    <row r="761" spans="1:36" s="12" customFormat="1" ht="12.75" customHeight="1" x14ac:dyDescent="0.25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27"/>
      <c r="AA761" s="27"/>
      <c r="AB761" s="27"/>
      <c r="AC761" s="27"/>
      <c r="AD761" s="27"/>
      <c r="AE761" s="27"/>
      <c r="AF761" s="27"/>
      <c r="AG761" s="82"/>
      <c r="AH761" s="82"/>
      <c r="AI761" s="82"/>
      <c r="AJ761" s="82"/>
    </row>
    <row r="762" spans="1:36" s="12" customFormat="1" ht="12.75" customHeight="1" x14ac:dyDescent="0.25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27"/>
      <c r="AA762" s="27"/>
      <c r="AB762" s="27"/>
      <c r="AC762" s="27"/>
      <c r="AD762" s="27"/>
      <c r="AE762" s="27"/>
      <c r="AF762" s="27"/>
      <c r="AG762" s="82"/>
      <c r="AH762" s="82"/>
      <c r="AI762" s="82"/>
      <c r="AJ762" s="82"/>
    </row>
    <row r="763" spans="1:36" s="12" customFormat="1" ht="12.75" customHeight="1" x14ac:dyDescent="0.25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27"/>
      <c r="AA763" s="27"/>
      <c r="AB763" s="27"/>
      <c r="AC763" s="27"/>
      <c r="AD763" s="27"/>
      <c r="AE763" s="27"/>
      <c r="AF763" s="27"/>
      <c r="AG763" s="82"/>
      <c r="AH763" s="82"/>
      <c r="AI763" s="82"/>
      <c r="AJ763" s="82"/>
    </row>
    <row r="764" spans="1:36" s="12" customFormat="1" ht="12.75" customHeight="1" x14ac:dyDescent="0.25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27"/>
      <c r="AA764" s="27"/>
      <c r="AB764" s="27"/>
      <c r="AC764" s="27"/>
      <c r="AD764" s="27"/>
      <c r="AE764" s="27"/>
      <c r="AF764" s="27"/>
      <c r="AG764" s="82"/>
      <c r="AH764" s="82"/>
      <c r="AI764" s="82"/>
      <c r="AJ764" s="82"/>
    </row>
    <row r="765" spans="1:36" s="12" customFormat="1" ht="12.75" customHeight="1" x14ac:dyDescent="0.25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27"/>
      <c r="AA765" s="27"/>
      <c r="AB765" s="27"/>
      <c r="AC765" s="27"/>
      <c r="AD765" s="27"/>
      <c r="AE765" s="27"/>
      <c r="AF765" s="27"/>
      <c r="AG765" s="82"/>
      <c r="AH765" s="82"/>
      <c r="AI765" s="82"/>
      <c r="AJ765" s="82"/>
    </row>
    <row r="766" spans="1:36" s="12" customFormat="1" ht="12.75" customHeight="1" x14ac:dyDescent="0.25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27"/>
      <c r="AA766" s="27"/>
      <c r="AB766" s="27"/>
      <c r="AC766" s="27"/>
      <c r="AD766" s="27"/>
      <c r="AE766" s="27"/>
      <c r="AF766" s="27"/>
      <c r="AG766" s="82"/>
      <c r="AH766" s="82"/>
      <c r="AI766" s="82"/>
      <c r="AJ766" s="82"/>
    </row>
    <row r="767" spans="1:36" s="12" customFormat="1" ht="12.75" customHeight="1" x14ac:dyDescent="0.25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27"/>
      <c r="AA767" s="27"/>
      <c r="AB767" s="27"/>
      <c r="AC767" s="27"/>
      <c r="AD767" s="27"/>
      <c r="AE767" s="27"/>
      <c r="AF767" s="27"/>
      <c r="AG767" s="82"/>
      <c r="AH767" s="82"/>
      <c r="AI767" s="82"/>
      <c r="AJ767" s="82"/>
    </row>
    <row r="768" spans="1:36" s="12" customFormat="1" ht="12.75" customHeight="1" x14ac:dyDescent="0.25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27"/>
      <c r="AA768" s="27"/>
      <c r="AB768" s="27"/>
      <c r="AC768" s="27"/>
      <c r="AD768" s="27"/>
      <c r="AE768" s="27"/>
      <c r="AF768" s="27"/>
      <c r="AG768" s="82"/>
      <c r="AH768" s="82"/>
      <c r="AI768" s="82"/>
      <c r="AJ768" s="82"/>
    </row>
    <row r="769" spans="1:36" s="12" customFormat="1" ht="12.75" customHeight="1" x14ac:dyDescent="0.25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27"/>
      <c r="AA769" s="27"/>
      <c r="AB769" s="27"/>
      <c r="AC769" s="27"/>
      <c r="AD769" s="27"/>
      <c r="AE769" s="27"/>
      <c r="AF769" s="27"/>
      <c r="AG769" s="82"/>
      <c r="AH769" s="82"/>
      <c r="AI769" s="82"/>
      <c r="AJ769" s="82"/>
    </row>
    <row r="770" spans="1:36" s="12" customFormat="1" ht="12.75" customHeight="1" x14ac:dyDescent="0.25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27"/>
      <c r="AA770" s="27"/>
      <c r="AB770" s="27"/>
      <c r="AC770" s="27"/>
      <c r="AD770" s="27"/>
      <c r="AE770" s="27"/>
      <c r="AF770" s="27"/>
      <c r="AG770" s="82"/>
      <c r="AH770" s="82"/>
      <c r="AI770" s="82"/>
      <c r="AJ770" s="82"/>
    </row>
    <row r="771" spans="1:36" s="12" customFormat="1" ht="12.75" customHeight="1" x14ac:dyDescent="0.25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27"/>
      <c r="AA771" s="27"/>
      <c r="AB771" s="27"/>
      <c r="AC771" s="27"/>
      <c r="AD771" s="27"/>
      <c r="AE771" s="27"/>
      <c r="AF771" s="27"/>
      <c r="AG771" s="82"/>
      <c r="AH771" s="82"/>
      <c r="AI771" s="82"/>
      <c r="AJ771" s="82"/>
    </row>
    <row r="772" spans="1:36" s="12" customFormat="1" ht="12.75" customHeight="1" x14ac:dyDescent="0.25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27"/>
      <c r="AA772" s="27"/>
      <c r="AB772" s="27"/>
      <c r="AC772" s="27"/>
      <c r="AD772" s="27"/>
      <c r="AE772" s="27"/>
      <c r="AF772" s="27"/>
      <c r="AG772" s="82"/>
      <c r="AH772" s="82"/>
      <c r="AI772" s="82"/>
      <c r="AJ772" s="82"/>
    </row>
    <row r="773" spans="1:36" s="12" customFormat="1" ht="12.75" customHeight="1" x14ac:dyDescent="0.25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27"/>
      <c r="AA773" s="27"/>
      <c r="AB773" s="27"/>
      <c r="AC773" s="27"/>
      <c r="AD773" s="27"/>
      <c r="AE773" s="27"/>
      <c r="AF773" s="27"/>
      <c r="AG773" s="82"/>
      <c r="AH773" s="82"/>
      <c r="AI773" s="82"/>
      <c r="AJ773" s="82"/>
    </row>
    <row r="774" spans="1:36" s="12" customFormat="1" ht="12.75" customHeight="1" x14ac:dyDescent="0.25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27"/>
      <c r="AA774" s="27"/>
      <c r="AB774" s="27"/>
      <c r="AC774" s="27"/>
      <c r="AD774" s="27"/>
      <c r="AE774" s="27"/>
      <c r="AF774" s="27"/>
      <c r="AG774" s="82"/>
      <c r="AH774" s="82"/>
      <c r="AI774" s="82"/>
      <c r="AJ774" s="82"/>
    </row>
    <row r="775" spans="1:36" s="12" customFormat="1" ht="12.75" customHeight="1" x14ac:dyDescent="0.25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27"/>
      <c r="AA775" s="27"/>
      <c r="AB775" s="27"/>
      <c r="AC775" s="27"/>
      <c r="AD775" s="27"/>
      <c r="AE775" s="27"/>
      <c r="AF775" s="27"/>
      <c r="AG775" s="82"/>
      <c r="AH775" s="82"/>
      <c r="AI775" s="82"/>
      <c r="AJ775" s="82"/>
    </row>
    <row r="776" spans="1:36" s="12" customFormat="1" ht="12.75" customHeight="1" x14ac:dyDescent="0.25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27"/>
      <c r="AA776" s="27"/>
      <c r="AB776" s="27"/>
      <c r="AC776" s="27"/>
      <c r="AD776" s="27"/>
      <c r="AE776" s="27"/>
      <c r="AF776" s="27"/>
      <c r="AG776" s="82"/>
      <c r="AH776" s="82"/>
      <c r="AI776" s="82"/>
      <c r="AJ776" s="82"/>
    </row>
    <row r="777" spans="1:36" s="12" customFormat="1" ht="12.75" customHeight="1" x14ac:dyDescent="0.25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27"/>
      <c r="AA777" s="27"/>
      <c r="AB777" s="27"/>
      <c r="AC777" s="27"/>
      <c r="AD777" s="27"/>
      <c r="AE777" s="27"/>
      <c r="AF777" s="27"/>
      <c r="AG777" s="82"/>
      <c r="AH777" s="82"/>
      <c r="AI777" s="82"/>
      <c r="AJ777" s="82"/>
    </row>
    <row r="778" spans="1:36" s="12" customFormat="1" ht="12.75" customHeight="1" x14ac:dyDescent="0.25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27"/>
      <c r="AA778" s="27"/>
      <c r="AB778" s="27"/>
      <c r="AC778" s="27"/>
      <c r="AD778" s="27"/>
      <c r="AE778" s="27"/>
      <c r="AF778" s="27"/>
      <c r="AG778" s="82"/>
      <c r="AH778" s="82"/>
      <c r="AI778" s="82"/>
      <c r="AJ778" s="82"/>
    </row>
    <row r="779" spans="1:36" s="12" customFormat="1" ht="12.75" customHeight="1" x14ac:dyDescent="0.25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27"/>
      <c r="AA779" s="27"/>
      <c r="AB779" s="27"/>
      <c r="AC779" s="27"/>
      <c r="AD779" s="27"/>
      <c r="AE779" s="27"/>
      <c r="AF779" s="27"/>
      <c r="AG779" s="82"/>
      <c r="AH779" s="82"/>
      <c r="AI779" s="82"/>
      <c r="AJ779" s="82"/>
    </row>
    <row r="780" spans="1:36" s="12" customFormat="1" ht="12.75" customHeight="1" x14ac:dyDescent="0.25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27"/>
      <c r="AA780" s="27"/>
      <c r="AB780" s="27"/>
      <c r="AC780" s="27"/>
      <c r="AD780" s="27"/>
      <c r="AE780" s="27"/>
      <c r="AF780" s="27"/>
      <c r="AG780" s="82"/>
      <c r="AH780" s="82"/>
      <c r="AI780" s="82"/>
      <c r="AJ780" s="82"/>
    </row>
    <row r="781" spans="1:36" s="12" customFormat="1" ht="12.75" customHeight="1" x14ac:dyDescent="0.25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27"/>
      <c r="AA781" s="27"/>
      <c r="AB781" s="27"/>
      <c r="AC781" s="27"/>
      <c r="AD781" s="27"/>
      <c r="AE781" s="27"/>
      <c r="AF781" s="27"/>
      <c r="AG781" s="82"/>
      <c r="AH781" s="82"/>
      <c r="AI781" s="82"/>
      <c r="AJ781" s="82"/>
    </row>
    <row r="782" spans="1:36" s="12" customFormat="1" ht="12.75" customHeight="1" x14ac:dyDescent="0.25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27"/>
      <c r="AA782" s="27"/>
      <c r="AB782" s="27"/>
      <c r="AC782" s="27"/>
      <c r="AD782" s="27"/>
      <c r="AE782" s="27"/>
      <c r="AF782" s="27"/>
      <c r="AG782" s="82"/>
      <c r="AH782" s="82"/>
      <c r="AI782" s="82"/>
      <c r="AJ782" s="82"/>
    </row>
    <row r="783" spans="1:36" s="12" customFormat="1" ht="12.75" customHeight="1" x14ac:dyDescent="0.25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27"/>
      <c r="AA783" s="27"/>
      <c r="AB783" s="27"/>
      <c r="AC783" s="27"/>
      <c r="AD783" s="27"/>
      <c r="AE783" s="27"/>
      <c r="AF783" s="27"/>
      <c r="AG783" s="82"/>
      <c r="AH783" s="82"/>
      <c r="AI783" s="82"/>
      <c r="AJ783" s="82"/>
    </row>
    <row r="784" spans="1:36" s="12" customFormat="1" ht="12.75" customHeight="1" x14ac:dyDescent="0.25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27"/>
      <c r="AA784" s="27"/>
      <c r="AB784" s="27"/>
      <c r="AC784" s="27"/>
      <c r="AD784" s="27"/>
      <c r="AE784" s="27"/>
      <c r="AF784" s="27"/>
      <c r="AG784" s="82"/>
      <c r="AH784" s="82"/>
      <c r="AI784" s="82"/>
      <c r="AJ784" s="82"/>
    </row>
    <row r="785" spans="1:36" s="12" customFormat="1" ht="12.75" customHeight="1" x14ac:dyDescent="0.25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27"/>
      <c r="AA785" s="27"/>
      <c r="AB785" s="27"/>
      <c r="AC785" s="27"/>
      <c r="AD785" s="27"/>
      <c r="AE785" s="27"/>
      <c r="AF785" s="27"/>
      <c r="AG785" s="82"/>
      <c r="AH785" s="82"/>
      <c r="AI785" s="82"/>
      <c r="AJ785" s="82"/>
    </row>
    <row r="786" spans="1:36" s="12" customFormat="1" ht="12.75" customHeight="1" x14ac:dyDescent="0.25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27"/>
      <c r="AA786" s="27"/>
      <c r="AB786" s="27"/>
      <c r="AC786" s="27"/>
      <c r="AD786" s="27"/>
      <c r="AE786" s="27"/>
      <c r="AF786" s="27"/>
      <c r="AG786" s="82"/>
      <c r="AH786" s="82"/>
      <c r="AI786" s="82"/>
      <c r="AJ786" s="82"/>
    </row>
    <row r="787" spans="1:36" s="12" customFormat="1" ht="12.75" customHeight="1" x14ac:dyDescent="0.25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27"/>
      <c r="AA787" s="27"/>
      <c r="AB787" s="27"/>
      <c r="AC787" s="27"/>
      <c r="AD787" s="27"/>
      <c r="AE787" s="27"/>
      <c r="AF787" s="27"/>
      <c r="AG787" s="82"/>
      <c r="AH787" s="82"/>
      <c r="AI787" s="82"/>
      <c r="AJ787" s="82"/>
    </row>
    <row r="788" spans="1:36" s="12" customFormat="1" ht="12.75" customHeight="1" x14ac:dyDescent="0.25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27"/>
      <c r="AA788" s="27"/>
      <c r="AB788" s="27"/>
      <c r="AC788" s="27"/>
      <c r="AD788" s="27"/>
      <c r="AE788" s="27"/>
      <c r="AF788" s="27"/>
      <c r="AG788" s="82"/>
      <c r="AH788" s="82"/>
      <c r="AI788" s="82"/>
      <c r="AJ788" s="82"/>
    </row>
    <row r="789" spans="1:36" s="12" customFormat="1" ht="12.75" customHeight="1" x14ac:dyDescent="0.25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27"/>
      <c r="AA789" s="27"/>
      <c r="AB789" s="27"/>
      <c r="AC789" s="27"/>
      <c r="AD789" s="27"/>
      <c r="AE789" s="27"/>
      <c r="AF789" s="27"/>
      <c r="AG789" s="82"/>
      <c r="AH789" s="82"/>
      <c r="AI789" s="82"/>
      <c r="AJ789" s="82"/>
    </row>
    <row r="790" spans="1:36" s="12" customFormat="1" ht="12.75" customHeight="1" x14ac:dyDescent="0.25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27"/>
      <c r="AA790" s="27"/>
      <c r="AB790" s="27"/>
      <c r="AC790" s="27"/>
      <c r="AD790" s="27"/>
      <c r="AE790" s="27"/>
      <c r="AF790" s="27"/>
      <c r="AG790" s="82"/>
      <c r="AH790" s="82"/>
      <c r="AI790" s="82"/>
      <c r="AJ790" s="82"/>
    </row>
    <row r="791" spans="1:36" s="12" customFormat="1" ht="12.75" customHeight="1" x14ac:dyDescent="0.25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27"/>
      <c r="AA791" s="27"/>
      <c r="AB791" s="27"/>
      <c r="AC791" s="27"/>
      <c r="AD791" s="27"/>
      <c r="AE791" s="27"/>
      <c r="AF791" s="27"/>
      <c r="AG791" s="82"/>
      <c r="AH791" s="82"/>
      <c r="AI791" s="82"/>
      <c r="AJ791" s="82"/>
    </row>
    <row r="792" spans="1:36" s="12" customFormat="1" ht="12.75" customHeight="1" x14ac:dyDescent="0.25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27"/>
      <c r="AA792" s="27"/>
      <c r="AB792" s="27"/>
      <c r="AC792" s="27"/>
      <c r="AD792" s="27"/>
      <c r="AE792" s="27"/>
      <c r="AF792" s="27"/>
      <c r="AG792" s="82"/>
      <c r="AH792" s="82"/>
      <c r="AI792" s="82"/>
      <c r="AJ792" s="82"/>
    </row>
    <row r="793" spans="1:36" s="12" customFormat="1" ht="12.75" customHeight="1" x14ac:dyDescent="0.25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27"/>
      <c r="AA793" s="27"/>
      <c r="AB793" s="27"/>
      <c r="AC793" s="27"/>
      <c r="AD793" s="27"/>
      <c r="AE793" s="27"/>
      <c r="AF793" s="27"/>
      <c r="AG793" s="82"/>
      <c r="AH793" s="82"/>
      <c r="AI793" s="82"/>
      <c r="AJ793" s="82"/>
    </row>
    <row r="794" spans="1:36" s="12" customFormat="1" ht="12.75" customHeight="1" x14ac:dyDescent="0.25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27"/>
      <c r="AA794" s="27"/>
      <c r="AB794" s="27"/>
      <c r="AC794" s="27"/>
      <c r="AD794" s="27"/>
      <c r="AE794" s="27"/>
      <c r="AF794" s="27"/>
      <c r="AG794" s="82"/>
      <c r="AH794" s="82"/>
      <c r="AI794" s="82"/>
      <c r="AJ794" s="82"/>
    </row>
    <row r="795" spans="1:36" s="12" customFormat="1" ht="12.75" customHeight="1" x14ac:dyDescent="0.25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27"/>
      <c r="AA795" s="27"/>
      <c r="AB795" s="27"/>
      <c r="AC795" s="27"/>
      <c r="AD795" s="27"/>
      <c r="AE795" s="27"/>
      <c r="AF795" s="27"/>
      <c r="AG795" s="82"/>
      <c r="AH795" s="82"/>
      <c r="AI795" s="82"/>
      <c r="AJ795" s="82"/>
    </row>
    <row r="796" spans="1:36" s="12" customFormat="1" ht="12.75" customHeight="1" x14ac:dyDescent="0.25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27"/>
      <c r="AA796" s="27"/>
      <c r="AB796" s="27"/>
      <c r="AC796" s="27"/>
      <c r="AD796" s="27"/>
      <c r="AE796" s="27"/>
      <c r="AF796" s="27"/>
      <c r="AG796" s="82"/>
      <c r="AH796" s="82"/>
      <c r="AI796" s="82"/>
      <c r="AJ796" s="82"/>
    </row>
    <row r="797" spans="1:36" s="12" customFormat="1" ht="12.75" customHeight="1" x14ac:dyDescent="0.25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27"/>
      <c r="AA797" s="27"/>
      <c r="AB797" s="27"/>
      <c r="AC797" s="27"/>
      <c r="AD797" s="27"/>
      <c r="AE797" s="27"/>
      <c r="AF797" s="27"/>
      <c r="AG797" s="82"/>
      <c r="AH797" s="82"/>
      <c r="AI797" s="82"/>
      <c r="AJ797" s="82"/>
    </row>
    <row r="798" spans="1:36" s="12" customFormat="1" ht="12.75" customHeight="1" x14ac:dyDescent="0.25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27"/>
      <c r="AA798" s="27"/>
      <c r="AB798" s="27"/>
      <c r="AC798" s="27"/>
      <c r="AD798" s="27"/>
      <c r="AE798" s="27"/>
      <c r="AF798" s="27"/>
      <c r="AG798" s="82"/>
      <c r="AH798" s="82"/>
      <c r="AI798" s="82"/>
      <c r="AJ798" s="82"/>
    </row>
    <row r="799" spans="1:36" s="12" customFormat="1" ht="12.75" customHeight="1" x14ac:dyDescent="0.25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27"/>
      <c r="AA799" s="27"/>
      <c r="AB799" s="27"/>
      <c r="AC799" s="27"/>
      <c r="AD799" s="27"/>
      <c r="AE799" s="27"/>
      <c r="AF799" s="27"/>
      <c r="AG799" s="82"/>
      <c r="AH799" s="82"/>
      <c r="AI799" s="82"/>
      <c r="AJ799" s="82"/>
    </row>
    <row r="800" spans="1:36" s="12" customFormat="1" ht="12.75" customHeight="1" x14ac:dyDescent="0.25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27"/>
      <c r="AA800" s="27"/>
      <c r="AB800" s="27"/>
      <c r="AC800" s="27"/>
      <c r="AD800" s="27"/>
      <c r="AE800" s="27"/>
      <c r="AF800" s="27"/>
      <c r="AG800" s="82"/>
      <c r="AH800" s="82"/>
      <c r="AI800" s="82"/>
      <c r="AJ800" s="82"/>
    </row>
    <row r="801" spans="1:36" s="12" customFormat="1" ht="12.75" customHeight="1" x14ac:dyDescent="0.25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27"/>
      <c r="AA801" s="27"/>
      <c r="AB801" s="27"/>
      <c r="AC801" s="27"/>
      <c r="AD801" s="27"/>
      <c r="AE801" s="27"/>
      <c r="AF801" s="27"/>
      <c r="AG801" s="82"/>
      <c r="AH801" s="82"/>
      <c r="AI801" s="82"/>
      <c r="AJ801" s="82"/>
    </row>
    <row r="802" spans="1:36" s="12" customFormat="1" ht="12.75" customHeight="1" x14ac:dyDescent="0.25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27"/>
      <c r="AA802" s="27"/>
      <c r="AB802" s="27"/>
      <c r="AC802" s="27"/>
      <c r="AD802" s="27"/>
      <c r="AE802" s="27"/>
      <c r="AF802" s="27"/>
      <c r="AG802" s="82"/>
      <c r="AH802" s="82"/>
      <c r="AI802" s="82"/>
      <c r="AJ802" s="82"/>
    </row>
    <row r="803" spans="1:36" s="12" customFormat="1" ht="12.75" customHeight="1" x14ac:dyDescent="0.25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27"/>
      <c r="AA803" s="27"/>
      <c r="AB803" s="27"/>
      <c r="AC803" s="27"/>
      <c r="AD803" s="27"/>
      <c r="AE803" s="27"/>
      <c r="AF803" s="27"/>
      <c r="AG803" s="82"/>
      <c r="AH803" s="82"/>
      <c r="AI803" s="82"/>
      <c r="AJ803" s="82"/>
    </row>
    <row r="804" spans="1:36" s="12" customFormat="1" ht="12.75" customHeight="1" x14ac:dyDescent="0.25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27"/>
      <c r="AA804" s="27"/>
      <c r="AB804" s="27"/>
      <c r="AC804" s="27"/>
      <c r="AD804" s="27"/>
      <c r="AE804" s="27"/>
      <c r="AF804" s="27"/>
      <c r="AG804" s="82"/>
      <c r="AH804" s="82"/>
      <c r="AI804" s="82"/>
      <c r="AJ804" s="82"/>
    </row>
    <row r="805" spans="1:36" s="12" customFormat="1" ht="12.75" customHeight="1" x14ac:dyDescent="0.25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27"/>
      <c r="AA805" s="27"/>
      <c r="AB805" s="27"/>
      <c r="AC805" s="27"/>
      <c r="AD805" s="27"/>
      <c r="AE805" s="27"/>
      <c r="AF805" s="27"/>
      <c r="AG805" s="82"/>
      <c r="AH805" s="82"/>
      <c r="AI805" s="82"/>
      <c r="AJ805" s="82"/>
    </row>
    <row r="806" spans="1:36" s="12" customFormat="1" ht="12.75" customHeight="1" x14ac:dyDescent="0.25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27"/>
      <c r="AA806" s="27"/>
      <c r="AB806" s="27"/>
      <c r="AC806" s="27"/>
      <c r="AD806" s="27"/>
      <c r="AE806" s="27"/>
      <c r="AF806" s="27"/>
      <c r="AG806" s="82"/>
      <c r="AH806" s="82"/>
      <c r="AI806" s="82"/>
      <c r="AJ806" s="82"/>
    </row>
    <row r="807" spans="1:36" s="12" customFormat="1" ht="12.75" customHeight="1" x14ac:dyDescent="0.25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27"/>
      <c r="AA807" s="27"/>
      <c r="AB807" s="27"/>
      <c r="AC807" s="27"/>
      <c r="AD807" s="27"/>
      <c r="AE807" s="27"/>
      <c r="AF807" s="27"/>
      <c r="AG807" s="82"/>
      <c r="AH807" s="82"/>
      <c r="AI807" s="82"/>
      <c r="AJ807" s="82"/>
    </row>
    <row r="808" spans="1:36" s="12" customFormat="1" ht="12.75" customHeight="1" x14ac:dyDescent="0.25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27"/>
      <c r="AA808" s="27"/>
      <c r="AB808" s="27"/>
      <c r="AC808" s="27"/>
      <c r="AD808" s="27"/>
      <c r="AE808" s="27"/>
      <c r="AF808" s="27"/>
      <c r="AG808" s="82"/>
      <c r="AH808" s="82"/>
      <c r="AI808" s="82"/>
      <c r="AJ808" s="82"/>
    </row>
    <row r="809" spans="1:36" s="12" customFormat="1" ht="12.75" customHeight="1" x14ac:dyDescent="0.25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27"/>
      <c r="AA809" s="27"/>
      <c r="AB809" s="27"/>
      <c r="AC809" s="27"/>
      <c r="AD809" s="27"/>
      <c r="AE809" s="27"/>
      <c r="AF809" s="27"/>
      <c r="AG809" s="82"/>
      <c r="AH809" s="82"/>
      <c r="AI809" s="82"/>
      <c r="AJ809" s="82"/>
    </row>
    <row r="810" spans="1:36" s="12" customFormat="1" ht="12.75" customHeight="1" x14ac:dyDescent="0.25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27"/>
      <c r="AA810" s="27"/>
      <c r="AB810" s="27"/>
      <c r="AC810" s="27"/>
      <c r="AD810" s="27"/>
      <c r="AE810" s="27"/>
      <c r="AF810" s="27"/>
      <c r="AG810" s="82"/>
      <c r="AH810" s="82"/>
      <c r="AI810" s="82"/>
      <c r="AJ810" s="82"/>
    </row>
    <row r="811" spans="1:36" s="12" customFormat="1" ht="12.75" customHeight="1" x14ac:dyDescent="0.25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27"/>
      <c r="AA811" s="27"/>
      <c r="AB811" s="27"/>
      <c r="AC811" s="27"/>
      <c r="AD811" s="27"/>
      <c r="AE811" s="27"/>
      <c r="AF811" s="27"/>
      <c r="AG811" s="82"/>
      <c r="AH811" s="82"/>
      <c r="AI811" s="82"/>
      <c r="AJ811" s="82"/>
    </row>
    <row r="812" spans="1:36" ht="12.75" customHeight="1" x14ac:dyDescent="0.25">
      <c r="AG812" s="82"/>
      <c r="AH812" s="82"/>
      <c r="AI812" s="82"/>
      <c r="AJ812" s="82"/>
    </row>
    <row r="813" spans="1:36" ht="12.75" customHeight="1" x14ac:dyDescent="0.25">
      <c r="AG813" s="82"/>
      <c r="AH813" s="82"/>
      <c r="AI813" s="82"/>
      <c r="AJ813" s="82"/>
    </row>
    <row r="814" spans="1:36" ht="12.75" customHeight="1" x14ac:dyDescent="0.25">
      <c r="AG814" s="82"/>
      <c r="AH814" s="82"/>
      <c r="AI814" s="82"/>
      <c r="AJ814" s="82"/>
    </row>
    <row r="815" spans="1:36" ht="12.75" customHeight="1" x14ac:dyDescent="0.25">
      <c r="AG815" s="82"/>
      <c r="AH815" s="82"/>
      <c r="AI815" s="82"/>
      <c r="AJ815" s="82"/>
    </row>
    <row r="816" spans="1:36" ht="12.75" customHeight="1" x14ac:dyDescent="0.25">
      <c r="AG816" s="82"/>
      <c r="AH816" s="82"/>
      <c r="AI816" s="82"/>
      <c r="AJ816" s="82"/>
    </row>
    <row r="817" spans="33:36" ht="12.75" customHeight="1" x14ac:dyDescent="0.25">
      <c r="AG817" s="82"/>
      <c r="AH817" s="82"/>
      <c r="AI817" s="82"/>
      <c r="AJ817" s="82"/>
    </row>
    <row r="818" spans="33:36" ht="12.75" customHeight="1" x14ac:dyDescent="0.25">
      <c r="AG818" s="82"/>
      <c r="AH818" s="82"/>
      <c r="AI818" s="82"/>
      <c r="AJ818" s="82"/>
    </row>
    <row r="819" spans="33:36" ht="12.75" customHeight="1" x14ac:dyDescent="0.25">
      <c r="AG819" s="82"/>
      <c r="AH819" s="82"/>
      <c r="AI819" s="82"/>
      <c r="AJ819" s="82"/>
    </row>
    <row r="820" spans="33:36" ht="12.75" customHeight="1" x14ac:dyDescent="0.25">
      <c r="AG820" s="82"/>
      <c r="AH820" s="82"/>
      <c r="AI820" s="82"/>
      <c r="AJ820" s="82"/>
    </row>
    <row r="821" spans="33:36" ht="12.75" customHeight="1" x14ac:dyDescent="0.25">
      <c r="AG821" s="82"/>
      <c r="AH821" s="82"/>
      <c r="AI821" s="82"/>
      <c r="AJ821" s="82"/>
    </row>
    <row r="822" spans="33:36" ht="12.75" customHeight="1" x14ac:dyDescent="0.25">
      <c r="AG822" s="82"/>
      <c r="AH822" s="82"/>
      <c r="AI822" s="82"/>
      <c r="AJ822" s="82"/>
    </row>
    <row r="823" spans="33:36" ht="12.75" customHeight="1" x14ac:dyDescent="0.25">
      <c r="AG823" s="82"/>
      <c r="AH823" s="82"/>
      <c r="AI823" s="82"/>
      <c r="AJ823" s="82"/>
    </row>
    <row r="824" spans="33:36" ht="12.75" customHeight="1" x14ac:dyDescent="0.25">
      <c r="AG824" s="82"/>
      <c r="AH824" s="82"/>
      <c r="AI824" s="82"/>
      <c r="AJ824" s="82"/>
    </row>
    <row r="825" spans="33:36" ht="12.75" customHeight="1" x14ac:dyDescent="0.25">
      <c r="AG825" s="82"/>
      <c r="AH825" s="82"/>
      <c r="AI825" s="82"/>
      <c r="AJ825" s="82"/>
    </row>
    <row r="826" spans="33:36" ht="12.75" customHeight="1" x14ac:dyDescent="0.25">
      <c r="AG826" s="82"/>
      <c r="AH826" s="82"/>
      <c r="AI826" s="82"/>
      <c r="AJ826" s="82"/>
    </row>
    <row r="827" spans="33:36" ht="12.75" customHeight="1" x14ac:dyDescent="0.25">
      <c r="AG827" s="82"/>
      <c r="AH827" s="82"/>
      <c r="AI827" s="82"/>
      <c r="AJ827" s="82"/>
    </row>
    <row r="828" spans="33:36" ht="12.75" customHeight="1" x14ac:dyDescent="0.25">
      <c r="AG828" s="82"/>
      <c r="AH828" s="82"/>
      <c r="AI828" s="82"/>
      <c r="AJ828" s="82"/>
    </row>
    <row r="829" spans="33:36" ht="12.75" customHeight="1" x14ac:dyDescent="0.25">
      <c r="AG829" s="82"/>
      <c r="AH829" s="82"/>
      <c r="AI829" s="82"/>
      <c r="AJ829" s="82"/>
    </row>
    <row r="830" spans="33:36" ht="12.75" customHeight="1" x14ac:dyDescent="0.25">
      <c r="AG830" s="82"/>
      <c r="AH830" s="82"/>
      <c r="AI830" s="82"/>
      <c r="AJ830" s="82"/>
    </row>
    <row r="831" spans="33:36" ht="12.75" customHeight="1" x14ac:dyDescent="0.25">
      <c r="AG831" s="82"/>
      <c r="AH831" s="82"/>
      <c r="AI831" s="82"/>
      <c r="AJ831" s="82"/>
    </row>
    <row r="832" spans="33:36" ht="12.75" customHeight="1" x14ac:dyDescent="0.25">
      <c r="AG832" s="82"/>
      <c r="AH832" s="82"/>
      <c r="AI832" s="82"/>
      <c r="AJ832" s="82"/>
    </row>
    <row r="833" spans="33:36" ht="12.75" customHeight="1" x14ac:dyDescent="0.25">
      <c r="AG833" s="82"/>
      <c r="AH833" s="82"/>
      <c r="AI833" s="82"/>
      <c r="AJ833" s="82"/>
    </row>
    <row r="834" spans="33:36" ht="12.75" customHeight="1" x14ac:dyDescent="0.25">
      <c r="AG834" s="82"/>
      <c r="AH834" s="82"/>
      <c r="AI834" s="82"/>
      <c r="AJ834" s="82"/>
    </row>
    <row r="835" spans="33:36" ht="12.75" customHeight="1" x14ac:dyDescent="0.25">
      <c r="AG835" s="82"/>
      <c r="AH835" s="82"/>
      <c r="AI835" s="82"/>
      <c r="AJ835" s="82"/>
    </row>
    <row r="836" spans="33:36" ht="12.75" customHeight="1" x14ac:dyDescent="0.25">
      <c r="AG836" s="82"/>
      <c r="AH836" s="82"/>
      <c r="AI836" s="82"/>
      <c r="AJ836" s="82"/>
    </row>
    <row r="837" spans="33:36" ht="12.75" customHeight="1" x14ac:dyDescent="0.25">
      <c r="AG837" s="82"/>
      <c r="AH837" s="82"/>
      <c r="AI837" s="82"/>
      <c r="AJ837" s="82"/>
    </row>
    <row r="838" spans="33:36" ht="12.75" customHeight="1" x14ac:dyDescent="0.25">
      <c r="AG838" s="82"/>
      <c r="AH838" s="82"/>
      <c r="AI838" s="82"/>
      <c r="AJ838" s="82"/>
    </row>
    <row r="839" spans="33:36" ht="12.75" customHeight="1" x14ac:dyDescent="0.25">
      <c r="AG839" s="82"/>
      <c r="AH839" s="82"/>
      <c r="AI839" s="82"/>
      <c r="AJ839" s="82"/>
    </row>
    <row r="840" spans="33:36" ht="12.75" customHeight="1" x14ac:dyDescent="0.25">
      <c r="AG840" s="82"/>
      <c r="AH840" s="82"/>
      <c r="AI840" s="82"/>
      <c r="AJ840" s="82"/>
    </row>
    <row r="841" spans="33:36" ht="12.75" customHeight="1" x14ac:dyDescent="0.25">
      <c r="AG841" s="82"/>
      <c r="AH841" s="82"/>
      <c r="AI841" s="82"/>
      <c r="AJ841" s="82"/>
    </row>
    <row r="842" spans="33:36" ht="12.75" customHeight="1" x14ac:dyDescent="0.25">
      <c r="AG842" s="82"/>
      <c r="AH842" s="82"/>
      <c r="AI842" s="82"/>
      <c r="AJ842" s="82"/>
    </row>
    <row r="843" spans="33:36" ht="12.75" customHeight="1" x14ac:dyDescent="0.25">
      <c r="AG843" s="82"/>
      <c r="AH843" s="82"/>
      <c r="AI843" s="82"/>
      <c r="AJ843" s="82"/>
    </row>
    <row r="844" spans="33:36" ht="12.75" customHeight="1" x14ac:dyDescent="0.25">
      <c r="AG844" s="82"/>
      <c r="AH844" s="82"/>
      <c r="AI844" s="82"/>
      <c r="AJ844" s="82"/>
    </row>
    <row r="65400" spans="32:32" ht="12.75" customHeight="1" x14ac:dyDescent="0.25">
      <c r="AF65400" s="59"/>
    </row>
    <row r="65405" spans="32:32" ht="12.75" customHeight="1" x14ac:dyDescent="0.25">
      <c r="AF65405" s="29"/>
    </row>
    <row r="65407" spans="32:32" ht="12.75" customHeight="1" x14ac:dyDescent="0.25">
      <c r="AF65407" s="28"/>
    </row>
  </sheetData>
  <mergeCells count="30">
    <mergeCell ref="AG4:AG7"/>
    <mergeCell ref="AH4:AJ6"/>
    <mergeCell ref="G4:G7"/>
    <mergeCell ref="V6:W7"/>
    <mergeCell ref="I4:I7"/>
    <mergeCell ref="J4:J7"/>
    <mergeCell ref="K4:O4"/>
    <mergeCell ref="Z4:Z7"/>
    <mergeCell ref="T6:U7"/>
    <mergeCell ref="X4:Y5"/>
    <mergeCell ref="X6:X7"/>
    <mergeCell ref="Y6:Y7"/>
    <mergeCell ref="P4:W5"/>
    <mergeCell ref="AF4:AF7"/>
    <mergeCell ref="A4:A7"/>
    <mergeCell ref="B4:B7"/>
    <mergeCell ref="C4:D5"/>
    <mergeCell ref="E4:E7"/>
    <mergeCell ref="F4:F7"/>
    <mergeCell ref="C6:C7"/>
    <mergeCell ref="D6:D7"/>
    <mergeCell ref="R6:S7"/>
    <mergeCell ref="H4:H7"/>
    <mergeCell ref="N6:N7"/>
    <mergeCell ref="K5:O5"/>
    <mergeCell ref="K6:K7"/>
    <mergeCell ref="L6:L7"/>
    <mergeCell ref="M6:M7"/>
    <mergeCell ref="O6:O7"/>
    <mergeCell ref="P6:Q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U353"/>
  <sheetViews>
    <sheetView zoomScale="90" zoomScaleNormal="90" workbookViewId="0">
      <pane xSplit="5" ySplit="7" topLeftCell="F35" activePane="bottomRight" state="frozen"/>
      <selection pane="topRight" activeCell="F1" sqref="F1"/>
      <selection pane="bottomLeft" activeCell="A8" sqref="A8"/>
      <selection pane="bottomRight" activeCell="B72" sqref="B72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1.7109375" style="51" customWidth="1"/>
    <col min="4" max="4" width="10.42578125" style="51" customWidth="1"/>
    <col min="5" max="5" width="29.85546875" style="53" customWidth="1"/>
    <col min="6" max="6" width="14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5.7109375" style="51" customWidth="1"/>
    <col min="23" max="23" width="11.42578125" style="51" customWidth="1"/>
    <col min="24" max="24" width="18.7109375" style="27" customWidth="1"/>
    <col min="25" max="25" width="10" style="27" customWidth="1"/>
    <col min="26" max="26" width="7" style="27" customWidth="1"/>
    <col min="27" max="35" width="0" style="27" hidden="1" customWidth="1"/>
    <col min="36" max="16384" width="9.140625" style="27"/>
  </cols>
  <sheetData>
    <row r="1" spans="1:34" ht="18" customHeight="1" x14ac:dyDescent="0.25">
      <c r="A1" s="52" t="s">
        <v>252</v>
      </c>
      <c r="B1" s="50"/>
      <c r="E1" s="50"/>
      <c r="Z1" s="700"/>
      <c r="AA1" s="700"/>
      <c r="AE1" s="60" t="s">
        <v>416</v>
      </c>
    </row>
    <row r="2" spans="1:34" ht="13.5" customHeight="1" x14ac:dyDescent="0.25">
      <c r="A2" s="329" t="s">
        <v>593</v>
      </c>
      <c r="B2" s="330"/>
      <c r="E2" s="330"/>
      <c r="Z2" s="701"/>
      <c r="AA2" s="335"/>
      <c r="AE2" s="60" t="s">
        <v>415</v>
      </c>
    </row>
    <row r="3" spans="1:34" ht="15" customHeight="1" thickBot="1" x14ac:dyDescent="0.3">
      <c r="A3" s="332" t="s">
        <v>594</v>
      </c>
      <c r="B3" s="429">
        <f>РВ_МВ_Банкя!B3</f>
        <v>46204</v>
      </c>
      <c r="E3" s="330"/>
      <c r="I3" s="46"/>
      <c r="J3" s="46"/>
      <c r="K3" s="46"/>
      <c r="L3" s="46"/>
      <c r="M3" s="46"/>
      <c r="Z3" s="701"/>
      <c r="AA3" s="335"/>
      <c r="AE3" s="325"/>
    </row>
    <row r="4" spans="1:34" ht="12.75" customHeight="1" thickBot="1" x14ac:dyDescent="0.3">
      <c r="A4" s="685" t="s">
        <v>229</v>
      </c>
      <c r="B4" s="685" t="s">
        <v>158</v>
      </c>
      <c r="C4" s="676" t="s">
        <v>45</v>
      </c>
      <c r="D4" s="677"/>
      <c r="E4" s="687" t="s">
        <v>227</v>
      </c>
      <c r="F4" s="647" t="s">
        <v>233</v>
      </c>
      <c r="G4" s="647" t="s">
        <v>208</v>
      </c>
      <c r="H4" s="647" t="s">
        <v>234</v>
      </c>
      <c r="I4" s="655" t="s">
        <v>285</v>
      </c>
      <c r="J4" s="656"/>
      <c r="K4" s="656"/>
      <c r="L4" s="656"/>
      <c r="M4" s="657"/>
      <c r="N4" s="658" t="s">
        <v>539</v>
      </c>
      <c r="O4" s="659"/>
      <c r="P4" s="659"/>
      <c r="Q4" s="659"/>
      <c r="R4" s="659"/>
      <c r="S4" s="659"/>
      <c r="T4" s="660"/>
      <c r="U4" s="661"/>
      <c r="V4" s="676" t="s">
        <v>334</v>
      </c>
      <c r="W4" s="677"/>
      <c r="X4" s="681" t="s">
        <v>111</v>
      </c>
      <c r="Y4" s="699" t="s">
        <v>342</v>
      </c>
      <c r="Z4" s="699"/>
    </row>
    <row r="5" spans="1:34" ht="12.75" customHeight="1" thickBot="1" x14ac:dyDescent="0.3">
      <c r="A5" s="648"/>
      <c r="B5" s="648"/>
      <c r="C5" s="690"/>
      <c r="D5" s="691"/>
      <c r="E5" s="688"/>
      <c r="F5" s="648"/>
      <c r="G5" s="648"/>
      <c r="H5" s="648"/>
      <c r="I5" s="665" t="s">
        <v>41</v>
      </c>
      <c r="J5" s="666"/>
      <c r="K5" s="666"/>
      <c r="L5" s="666"/>
      <c r="M5" s="667"/>
      <c r="N5" s="662"/>
      <c r="O5" s="663"/>
      <c r="P5" s="663"/>
      <c r="Q5" s="663"/>
      <c r="R5" s="663"/>
      <c r="S5" s="663"/>
      <c r="T5" s="663"/>
      <c r="U5" s="664"/>
      <c r="V5" s="678"/>
      <c r="W5" s="679"/>
      <c r="X5" s="682"/>
      <c r="Y5" s="699"/>
      <c r="Z5" s="699"/>
    </row>
    <row r="6" spans="1:34" ht="12.75" customHeight="1" x14ac:dyDescent="0.25">
      <c r="A6" s="648"/>
      <c r="B6" s="648"/>
      <c r="C6" s="682" t="s">
        <v>13</v>
      </c>
      <c r="D6" s="682" t="s">
        <v>14</v>
      </c>
      <c r="E6" s="688"/>
      <c r="F6" s="648"/>
      <c r="G6" s="648"/>
      <c r="H6" s="648"/>
      <c r="I6" s="671" t="s">
        <v>235</v>
      </c>
      <c r="J6" s="654" t="s">
        <v>275</v>
      </c>
      <c r="K6" s="654" t="s">
        <v>276</v>
      </c>
      <c r="L6" s="680" t="s">
        <v>236</v>
      </c>
      <c r="M6" s="673" t="s">
        <v>279</v>
      </c>
      <c r="N6" s="674" t="s">
        <v>202</v>
      </c>
      <c r="O6" s="651"/>
      <c r="P6" s="650" t="s">
        <v>102</v>
      </c>
      <c r="Q6" s="651"/>
      <c r="R6" s="650" t="s">
        <v>244</v>
      </c>
      <c r="S6" s="651"/>
      <c r="T6" s="650" t="s">
        <v>165</v>
      </c>
      <c r="U6" s="683"/>
      <c r="V6" s="645" t="s">
        <v>335</v>
      </c>
      <c r="W6" s="645" t="s">
        <v>321</v>
      </c>
      <c r="X6" s="682"/>
      <c r="Y6" s="60" t="s">
        <v>750</v>
      </c>
      <c r="Z6" s="103" t="s">
        <v>173</v>
      </c>
    </row>
    <row r="7" spans="1:34" ht="30" customHeight="1" x14ac:dyDescent="0.25">
      <c r="A7" s="706"/>
      <c r="B7" s="648"/>
      <c r="C7" s="682"/>
      <c r="D7" s="682"/>
      <c r="E7" s="688"/>
      <c r="F7" s="648"/>
      <c r="G7" s="648"/>
      <c r="H7" s="648"/>
      <c r="I7" s="671"/>
      <c r="J7" s="682"/>
      <c r="K7" s="682"/>
      <c r="L7" s="682"/>
      <c r="M7" s="702"/>
      <c r="N7" s="704"/>
      <c r="O7" s="703"/>
      <c r="P7" s="702"/>
      <c r="Q7" s="703"/>
      <c r="R7" s="702"/>
      <c r="S7" s="703"/>
      <c r="T7" s="702"/>
      <c r="U7" s="705"/>
      <c r="V7" s="682"/>
      <c r="W7" s="682"/>
      <c r="X7" s="682"/>
      <c r="Y7" s="60" t="s">
        <v>751</v>
      </c>
      <c r="Z7" s="61" t="s">
        <v>751</v>
      </c>
      <c r="AA7" s="498" t="s">
        <v>328</v>
      </c>
      <c r="AB7" s="61">
        <v>2009</v>
      </c>
      <c r="AC7" s="61">
        <v>2010</v>
      </c>
      <c r="AD7" s="61">
        <v>2011</v>
      </c>
      <c r="AE7" s="61">
        <v>2012</v>
      </c>
      <c r="AF7" s="61">
        <v>2013</v>
      </c>
      <c r="AG7" s="61">
        <v>2014</v>
      </c>
    </row>
    <row r="8" spans="1:34" s="30" customFormat="1" ht="12.75" customHeight="1" x14ac:dyDescent="0.2">
      <c r="A8" s="106" t="s">
        <v>65</v>
      </c>
      <c r="B8" s="107">
        <v>38488</v>
      </c>
      <c r="C8" s="107">
        <v>38853</v>
      </c>
      <c r="D8" s="107">
        <v>41045</v>
      </c>
      <c r="E8" s="109" t="s">
        <v>39</v>
      </c>
      <c r="F8" s="109" t="s">
        <v>28</v>
      </c>
      <c r="G8" s="109" t="s">
        <v>295</v>
      </c>
      <c r="H8" s="109" t="s">
        <v>35</v>
      </c>
      <c r="I8" s="109" t="s">
        <v>172</v>
      </c>
      <c r="J8" s="109" t="s">
        <v>125</v>
      </c>
      <c r="K8" s="106" t="s">
        <v>215</v>
      </c>
      <c r="L8" s="109" t="s">
        <v>278</v>
      </c>
      <c r="M8" s="109" t="s">
        <v>69</v>
      </c>
      <c r="N8" s="110">
        <v>29.45</v>
      </c>
      <c r="O8" s="109" t="s">
        <v>246</v>
      </c>
      <c r="P8" s="109"/>
      <c r="Q8" s="109"/>
      <c r="R8" s="111"/>
      <c r="S8" s="109"/>
      <c r="T8" s="110">
        <v>11146.6</v>
      </c>
      <c r="U8" s="109" t="s">
        <v>247</v>
      </c>
      <c r="V8" s="107"/>
      <c r="W8" s="107"/>
      <c r="X8" s="109"/>
      <c r="Y8" s="369"/>
      <c r="Z8" s="130"/>
      <c r="AB8" s="64"/>
      <c r="AC8" s="64"/>
      <c r="AD8" s="64"/>
      <c r="AE8" s="64"/>
      <c r="AF8" s="64"/>
      <c r="AG8" s="64"/>
    </row>
    <row r="9" spans="1:34" s="30" customFormat="1" ht="12.75" customHeight="1" x14ac:dyDescent="0.2">
      <c r="A9" s="106" t="s">
        <v>65</v>
      </c>
      <c r="B9" s="107">
        <v>38488</v>
      </c>
      <c r="C9" s="107"/>
      <c r="D9" s="107"/>
      <c r="E9" s="109" t="s">
        <v>39</v>
      </c>
      <c r="F9" s="109" t="s">
        <v>28</v>
      </c>
      <c r="G9" s="109" t="s">
        <v>295</v>
      </c>
      <c r="H9" s="109" t="s">
        <v>296</v>
      </c>
      <c r="I9" s="109" t="s">
        <v>172</v>
      </c>
      <c r="J9" s="109" t="s">
        <v>125</v>
      </c>
      <c r="K9" s="106" t="s">
        <v>215</v>
      </c>
      <c r="L9" s="109" t="s">
        <v>278</v>
      </c>
      <c r="M9" s="109" t="s">
        <v>69</v>
      </c>
      <c r="N9" s="110">
        <v>95.6</v>
      </c>
      <c r="O9" s="109" t="s">
        <v>139</v>
      </c>
      <c r="P9" s="109"/>
      <c r="Q9" s="109"/>
      <c r="R9" s="111"/>
      <c r="S9" s="109"/>
      <c r="T9" s="110"/>
      <c r="U9" s="109" t="s">
        <v>248</v>
      </c>
      <c r="V9" s="107"/>
      <c r="W9" s="107"/>
      <c r="X9" s="109"/>
      <c r="Y9" s="369"/>
      <c r="Z9" s="130"/>
      <c r="AB9" s="64"/>
      <c r="AC9" s="64"/>
      <c r="AD9" s="64"/>
      <c r="AE9" s="64"/>
      <c r="AF9" s="64"/>
      <c r="AG9" s="64"/>
    </row>
    <row r="10" spans="1:34" s="28" customFormat="1" ht="38.25" customHeight="1" x14ac:dyDescent="0.25">
      <c r="A10" s="106" t="s">
        <v>162</v>
      </c>
      <c r="B10" s="107">
        <v>39266</v>
      </c>
      <c r="C10" s="122" t="s">
        <v>97</v>
      </c>
      <c r="D10" s="122" t="s">
        <v>142</v>
      </c>
      <c r="E10" s="109" t="s">
        <v>243</v>
      </c>
      <c r="F10" s="140" t="s">
        <v>28</v>
      </c>
      <c r="G10" s="109" t="s">
        <v>61</v>
      </c>
      <c r="H10" s="109" t="s">
        <v>273</v>
      </c>
      <c r="I10" s="109" t="s">
        <v>175</v>
      </c>
      <c r="J10" s="109" t="s">
        <v>125</v>
      </c>
      <c r="K10" s="106" t="s">
        <v>215</v>
      </c>
      <c r="L10" s="109" t="s">
        <v>278</v>
      </c>
      <c r="M10" s="115">
        <v>3770</v>
      </c>
      <c r="N10" s="112">
        <v>0.4</v>
      </c>
      <c r="O10" s="109"/>
      <c r="P10" s="109"/>
      <c r="Q10" s="109"/>
      <c r="R10" s="109"/>
      <c r="S10" s="109"/>
      <c r="T10" s="111">
        <f t="shared" ref="T10:T35" si="0">N10*86.4*365</f>
        <v>12614.400000000001</v>
      </c>
      <c r="U10" s="109"/>
      <c r="V10" s="246" t="s">
        <v>375</v>
      </c>
      <c r="W10" s="107">
        <v>41078</v>
      </c>
      <c r="X10" s="116"/>
      <c r="Y10" s="110"/>
      <c r="Z10" s="116"/>
      <c r="AA10" s="67">
        <f>T10</f>
        <v>12614.400000000001</v>
      </c>
      <c r="AB10" s="698">
        <v>25119</v>
      </c>
      <c r="AC10" s="698">
        <v>31227</v>
      </c>
      <c r="AD10" s="692"/>
      <c r="AE10" s="692"/>
      <c r="AF10" s="692"/>
      <c r="AG10" s="695"/>
    </row>
    <row r="11" spans="1:34" s="28" customFormat="1" ht="38.25" customHeight="1" x14ac:dyDescent="0.25">
      <c r="A11" s="106">
        <v>11610014</v>
      </c>
      <c r="B11" s="107" t="s">
        <v>344</v>
      </c>
      <c r="C11" s="122">
        <v>41094</v>
      </c>
      <c r="D11" s="122">
        <v>42920</v>
      </c>
      <c r="E11" s="109" t="s">
        <v>243</v>
      </c>
      <c r="F11" s="140" t="s">
        <v>28</v>
      </c>
      <c r="G11" s="109" t="s">
        <v>61</v>
      </c>
      <c r="H11" s="109" t="s">
        <v>273</v>
      </c>
      <c r="I11" s="109" t="s">
        <v>175</v>
      </c>
      <c r="J11" s="109" t="s">
        <v>125</v>
      </c>
      <c r="K11" s="106" t="s">
        <v>215</v>
      </c>
      <c r="L11" s="109" t="s">
        <v>278</v>
      </c>
      <c r="M11" s="115">
        <v>3770</v>
      </c>
      <c r="N11" s="112">
        <v>0.36</v>
      </c>
      <c r="O11" s="109"/>
      <c r="P11" s="109"/>
      <c r="Q11" s="109"/>
      <c r="R11" s="109"/>
      <c r="S11" s="109"/>
      <c r="T11" s="111">
        <f t="shared" si="0"/>
        <v>11352.96</v>
      </c>
      <c r="U11" s="109"/>
      <c r="V11" s="122" t="s">
        <v>384</v>
      </c>
      <c r="W11" s="107" t="s">
        <v>377</v>
      </c>
      <c r="X11" s="61" t="s">
        <v>461</v>
      </c>
      <c r="Y11" s="110"/>
      <c r="Z11" s="116"/>
      <c r="AA11" s="67"/>
      <c r="AB11" s="698"/>
      <c r="AC11" s="698"/>
      <c r="AD11" s="693"/>
      <c r="AE11" s="693"/>
      <c r="AF11" s="693"/>
      <c r="AG11" s="696"/>
    </row>
    <row r="12" spans="1:34" s="28" customFormat="1" ht="38.25" customHeight="1" x14ac:dyDescent="0.25">
      <c r="A12" s="106" t="s">
        <v>163</v>
      </c>
      <c r="B12" s="107">
        <v>39266</v>
      </c>
      <c r="C12" s="122" t="s">
        <v>97</v>
      </c>
      <c r="D12" s="122" t="s">
        <v>142</v>
      </c>
      <c r="E12" s="109" t="s">
        <v>243</v>
      </c>
      <c r="F12" s="140" t="s">
        <v>28</v>
      </c>
      <c r="G12" s="109" t="s">
        <v>61</v>
      </c>
      <c r="H12" s="109" t="s">
        <v>273</v>
      </c>
      <c r="I12" s="109" t="s">
        <v>175</v>
      </c>
      <c r="J12" s="109" t="s">
        <v>125</v>
      </c>
      <c r="K12" s="106" t="s">
        <v>215</v>
      </c>
      <c r="L12" s="109" t="s">
        <v>278</v>
      </c>
      <c r="M12" s="115">
        <v>3770</v>
      </c>
      <c r="N12" s="112">
        <v>4.2</v>
      </c>
      <c r="O12" s="109"/>
      <c r="P12" s="109"/>
      <c r="Q12" s="109"/>
      <c r="R12" s="109"/>
      <c r="S12" s="109"/>
      <c r="T12" s="111">
        <f t="shared" si="0"/>
        <v>132451.20000000001</v>
      </c>
      <c r="U12" s="109"/>
      <c r="V12" s="341" t="s">
        <v>527</v>
      </c>
      <c r="W12" s="320">
        <v>41078</v>
      </c>
      <c r="X12" s="74"/>
      <c r="Y12" s="110"/>
      <c r="Z12" s="116"/>
      <c r="AA12" s="67">
        <f>T12</f>
        <v>132451.20000000001</v>
      </c>
      <c r="AB12" s="698"/>
      <c r="AC12" s="698"/>
      <c r="AD12" s="694"/>
      <c r="AE12" s="694"/>
      <c r="AF12" s="694"/>
      <c r="AG12" s="697"/>
    </row>
    <row r="14" spans="1:34" s="28" customFormat="1" ht="38.25" customHeight="1" x14ac:dyDescent="0.25">
      <c r="A14" s="106" t="s">
        <v>223</v>
      </c>
      <c r="B14" s="107">
        <v>39853</v>
      </c>
      <c r="C14" s="122" t="s">
        <v>97</v>
      </c>
      <c r="D14" s="122" t="s">
        <v>141</v>
      </c>
      <c r="E14" s="109" t="s">
        <v>114</v>
      </c>
      <c r="F14" s="140" t="s">
        <v>28</v>
      </c>
      <c r="G14" s="109" t="s">
        <v>61</v>
      </c>
      <c r="H14" s="109" t="s">
        <v>273</v>
      </c>
      <c r="I14" s="109" t="s">
        <v>66</v>
      </c>
      <c r="J14" s="109" t="s">
        <v>125</v>
      </c>
      <c r="K14" s="109"/>
      <c r="L14" s="109" t="s">
        <v>220</v>
      </c>
      <c r="M14" s="115">
        <v>3767</v>
      </c>
      <c r="N14" s="112">
        <v>1</v>
      </c>
      <c r="O14" s="109"/>
      <c r="P14" s="109"/>
      <c r="Q14" s="109"/>
      <c r="R14" s="109"/>
      <c r="S14" s="109"/>
      <c r="T14" s="111">
        <f t="shared" si="0"/>
        <v>31536.000000000004</v>
      </c>
      <c r="U14" s="109"/>
      <c r="V14" s="122" t="s">
        <v>387</v>
      </c>
      <c r="W14" s="107">
        <v>41078</v>
      </c>
      <c r="X14" s="74"/>
      <c r="Y14" s="110"/>
      <c r="Z14" s="116"/>
      <c r="AA14" s="67">
        <f>T14</f>
        <v>31536.000000000004</v>
      </c>
      <c r="AB14" s="74">
        <v>0</v>
      </c>
      <c r="AC14" s="74">
        <v>0</v>
      </c>
      <c r="AD14" s="75"/>
      <c r="AE14" s="75"/>
      <c r="AF14" s="75"/>
      <c r="AG14" s="75"/>
      <c r="AH14" s="28" t="s">
        <v>326</v>
      </c>
    </row>
    <row r="15" spans="1:34" s="28" customFormat="1" ht="38.25" customHeight="1" x14ac:dyDescent="0.25">
      <c r="A15" s="106" t="s">
        <v>391</v>
      </c>
      <c r="B15" s="107" t="s">
        <v>344</v>
      </c>
      <c r="C15" s="122">
        <v>39882</v>
      </c>
      <c r="D15" s="122">
        <v>43534</v>
      </c>
      <c r="E15" s="109" t="s">
        <v>114</v>
      </c>
      <c r="F15" s="140" t="s">
        <v>28</v>
      </c>
      <c r="G15" s="109" t="s">
        <v>61</v>
      </c>
      <c r="H15" s="109" t="s">
        <v>273</v>
      </c>
      <c r="I15" s="109" t="s">
        <v>66</v>
      </c>
      <c r="J15" s="109" t="s">
        <v>125</v>
      </c>
      <c r="K15" s="109"/>
      <c r="L15" s="109" t="s">
        <v>220</v>
      </c>
      <c r="M15" s="115">
        <v>3767</v>
      </c>
      <c r="N15" s="112">
        <v>0.9</v>
      </c>
      <c r="O15" s="109"/>
      <c r="P15" s="109"/>
      <c r="Q15" s="109"/>
      <c r="R15" s="109"/>
      <c r="S15" s="109"/>
      <c r="T15" s="111">
        <f t="shared" si="0"/>
        <v>28382.400000000001</v>
      </c>
      <c r="U15" s="109"/>
      <c r="V15" s="122" t="s">
        <v>380</v>
      </c>
      <c r="W15" s="122" t="s">
        <v>377</v>
      </c>
      <c r="X15" s="74"/>
      <c r="Y15" s="110"/>
      <c r="Z15" s="116"/>
      <c r="AA15" s="67">
        <f>T15</f>
        <v>28382.400000000001</v>
      </c>
      <c r="AB15" s="74">
        <v>0</v>
      </c>
      <c r="AC15" s="74">
        <v>0</v>
      </c>
      <c r="AD15" s="74">
        <v>0</v>
      </c>
      <c r="AE15" s="74">
        <v>0</v>
      </c>
      <c r="AF15" s="75"/>
      <c r="AG15" s="75"/>
      <c r="AH15" s="28" t="s">
        <v>326</v>
      </c>
    </row>
    <row r="16" spans="1:34" s="28" customFormat="1" ht="38.25" customHeight="1" x14ac:dyDescent="0.25">
      <c r="A16" s="106" t="s">
        <v>391</v>
      </c>
      <c r="B16" s="107" t="s">
        <v>344</v>
      </c>
      <c r="C16" s="122">
        <v>39882</v>
      </c>
      <c r="D16" s="122">
        <v>43534</v>
      </c>
      <c r="E16" s="109" t="s">
        <v>114</v>
      </c>
      <c r="F16" s="140" t="s">
        <v>28</v>
      </c>
      <c r="G16" s="109" t="s">
        <v>61</v>
      </c>
      <c r="H16" s="109" t="s">
        <v>273</v>
      </c>
      <c r="I16" s="109" t="s">
        <v>66</v>
      </c>
      <c r="J16" s="109" t="s">
        <v>125</v>
      </c>
      <c r="K16" s="109"/>
      <c r="L16" s="109" t="s">
        <v>220</v>
      </c>
      <c r="M16" s="115">
        <v>3767</v>
      </c>
      <c r="N16" s="112">
        <v>1.35</v>
      </c>
      <c r="O16" s="109"/>
      <c r="P16" s="109"/>
      <c r="Q16" s="109"/>
      <c r="R16" s="109"/>
      <c r="S16" s="109"/>
      <c r="T16" s="111">
        <f t="shared" si="0"/>
        <v>42573.600000000006</v>
      </c>
      <c r="U16" s="109"/>
      <c r="V16" s="122" t="s">
        <v>450</v>
      </c>
      <c r="W16" s="122">
        <v>41544</v>
      </c>
      <c r="X16" s="74"/>
      <c r="Y16" s="116"/>
      <c r="Z16" s="110"/>
      <c r="AA16" s="67">
        <f>Z16*86.4*365</f>
        <v>0</v>
      </c>
      <c r="AB16" s="75"/>
      <c r="AC16" s="75"/>
      <c r="AD16" s="75"/>
      <c r="AE16" s="75"/>
      <c r="AF16" s="74"/>
      <c r="AG16" s="74"/>
    </row>
    <row r="17" spans="1:39" s="28" customFormat="1" ht="38.25" customHeight="1" x14ac:dyDescent="0.25">
      <c r="A17" s="106" t="s">
        <v>391</v>
      </c>
      <c r="B17" s="107" t="s">
        <v>344</v>
      </c>
      <c r="C17" s="122">
        <v>39882</v>
      </c>
      <c r="D17" s="122">
        <v>43534</v>
      </c>
      <c r="E17" s="109" t="s">
        <v>114</v>
      </c>
      <c r="F17" s="140" t="s">
        <v>28</v>
      </c>
      <c r="G17" s="109" t="s">
        <v>61</v>
      </c>
      <c r="H17" s="109" t="s">
        <v>60</v>
      </c>
      <c r="I17" s="109" t="s">
        <v>66</v>
      </c>
      <c r="J17" s="109" t="s">
        <v>125</v>
      </c>
      <c r="K17" s="109"/>
      <c r="L17" s="109" t="s">
        <v>220</v>
      </c>
      <c r="M17" s="115">
        <v>3767</v>
      </c>
      <c r="N17" s="112">
        <v>1.71</v>
      </c>
      <c r="O17" s="109"/>
      <c r="P17" s="109"/>
      <c r="Q17" s="109"/>
      <c r="R17" s="109"/>
      <c r="S17" s="109"/>
      <c r="T17" s="111">
        <f t="shared" si="0"/>
        <v>53926.559999999998</v>
      </c>
      <c r="U17" s="109"/>
      <c r="V17" s="122" t="s">
        <v>467</v>
      </c>
      <c r="W17" s="122">
        <v>41845</v>
      </c>
      <c r="X17" s="246"/>
      <c r="Y17" s="74"/>
      <c r="Z17" s="110"/>
      <c r="AA17" s="66">
        <f>T17</f>
        <v>53926.559999999998</v>
      </c>
      <c r="AB17" s="75"/>
      <c r="AC17" s="75"/>
      <c r="AD17" s="75"/>
      <c r="AE17" s="75"/>
      <c r="AF17" s="75"/>
      <c r="AG17" s="74"/>
    </row>
    <row r="18" spans="1:39" s="28" customFormat="1" ht="38.25" customHeight="1" x14ac:dyDescent="0.25">
      <c r="A18" s="106" t="s">
        <v>391</v>
      </c>
      <c r="B18" s="107" t="s">
        <v>344</v>
      </c>
      <c r="C18" s="122">
        <v>39882</v>
      </c>
      <c r="D18" s="122">
        <v>43534</v>
      </c>
      <c r="E18" s="108" t="s">
        <v>114</v>
      </c>
      <c r="F18" s="140" t="s">
        <v>28</v>
      </c>
      <c r="G18" s="109" t="s">
        <v>61</v>
      </c>
      <c r="H18" s="109" t="s">
        <v>60</v>
      </c>
      <c r="I18" s="109" t="s">
        <v>66</v>
      </c>
      <c r="J18" s="109" t="s">
        <v>125</v>
      </c>
      <c r="K18" s="109"/>
      <c r="L18" s="109" t="s">
        <v>220</v>
      </c>
      <c r="M18" s="115">
        <v>3767</v>
      </c>
      <c r="N18" s="112">
        <v>1.8</v>
      </c>
      <c r="O18" s="109"/>
      <c r="P18" s="109"/>
      <c r="Q18" s="109"/>
      <c r="R18" s="109"/>
      <c r="S18" s="109"/>
      <c r="T18" s="111">
        <f t="shared" si="0"/>
        <v>56764.800000000003</v>
      </c>
      <c r="U18" s="109"/>
      <c r="V18" s="122" t="s">
        <v>537</v>
      </c>
      <c r="W18" s="122">
        <v>42544</v>
      </c>
      <c r="X18" s="246"/>
      <c r="Y18" s="74"/>
      <c r="Z18" s="110"/>
      <c r="AA18" s="67">
        <f>Y18*86.4*365</f>
        <v>0</v>
      </c>
      <c r="AB18" s="75"/>
      <c r="AC18" s="75"/>
      <c r="AD18" s="75"/>
      <c r="AE18" s="75"/>
      <c r="AF18" s="75"/>
      <c r="AG18" s="74"/>
    </row>
    <row r="19" spans="1:39" s="28" customFormat="1" ht="38.25" customHeight="1" x14ac:dyDescent="0.25">
      <c r="A19" s="106" t="s">
        <v>391</v>
      </c>
      <c r="B19" s="107" t="s">
        <v>344</v>
      </c>
      <c r="C19" s="122">
        <v>39882</v>
      </c>
      <c r="D19" s="122">
        <v>47187</v>
      </c>
      <c r="E19" s="108" t="s">
        <v>114</v>
      </c>
      <c r="F19" s="140" t="s">
        <v>28</v>
      </c>
      <c r="G19" s="109" t="s">
        <v>61</v>
      </c>
      <c r="H19" s="109" t="s">
        <v>60</v>
      </c>
      <c r="I19" s="109" t="s">
        <v>66</v>
      </c>
      <c r="J19" s="109" t="s">
        <v>125</v>
      </c>
      <c r="K19" s="109"/>
      <c r="L19" s="109" t="s">
        <v>220</v>
      </c>
      <c r="M19" s="115">
        <v>3767</v>
      </c>
      <c r="N19" s="112">
        <v>2.15</v>
      </c>
      <c r="O19" s="109"/>
      <c r="P19" s="109"/>
      <c r="Q19" s="109"/>
      <c r="R19" s="109"/>
      <c r="S19" s="109"/>
      <c r="T19" s="111">
        <f t="shared" si="0"/>
        <v>67802.399999999994</v>
      </c>
      <c r="U19" s="109"/>
      <c r="V19" s="122" t="s">
        <v>713</v>
      </c>
      <c r="W19" s="122" t="s">
        <v>714</v>
      </c>
      <c r="X19" s="246"/>
      <c r="Y19" s="74"/>
      <c r="Z19" s="110"/>
      <c r="AA19" s="67">
        <f>Y19*86.4*365</f>
        <v>0</v>
      </c>
      <c r="AB19" s="74"/>
      <c r="AC19" s="74"/>
      <c r="AD19" s="74"/>
      <c r="AE19" s="74"/>
      <c r="AF19" s="74"/>
      <c r="AG19" s="74"/>
    </row>
    <row r="20" spans="1:39" ht="38.25" customHeight="1" x14ac:dyDescent="0.25">
      <c r="A20" s="308" t="s">
        <v>391</v>
      </c>
      <c r="B20" s="320" t="s">
        <v>344</v>
      </c>
      <c r="C20" s="341">
        <v>39882</v>
      </c>
      <c r="D20" s="341">
        <v>47187</v>
      </c>
      <c r="E20" s="251" t="s">
        <v>114</v>
      </c>
      <c r="F20" s="327" t="s">
        <v>28</v>
      </c>
      <c r="G20" s="302" t="s">
        <v>61</v>
      </c>
      <c r="H20" s="302" t="s">
        <v>60</v>
      </c>
      <c r="I20" s="302" t="s">
        <v>66</v>
      </c>
      <c r="J20" s="302" t="s">
        <v>125</v>
      </c>
      <c r="K20" s="302"/>
      <c r="L20" s="302" t="s">
        <v>220</v>
      </c>
      <c r="M20" s="303">
        <v>3767</v>
      </c>
      <c r="N20" s="321">
        <v>3.3</v>
      </c>
      <c r="O20" s="302"/>
      <c r="P20" s="302"/>
      <c r="Q20" s="302"/>
      <c r="R20" s="302"/>
      <c r="S20" s="302"/>
      <c r="T20" s="322">
        <f>N20*86.4*365</f>
        <v>104068.8</v>
      </c>
      <c r="U20" s="302" t="s">
        <v>748</v>
      </c>
      <c r="V20" s="341" t="s">
        <v>760</v>
      </c>
      <c r="W20" s="341">
        <v>44361</v>
      </c>
      <c r="X20" s="246" t="s">
        <v>834</v>
      </c>
      <c r="Y20" s="61">
        <v>3.28</v>
      </c>
      <c r="Z20" s="222"/>
      <c r="AA20" s="69"/>
      <c r="AB20" s="61"/>
      <c r="AC20" s="61"/>
      <c r="AD20" s="61"/>
      <c r="AE20" s="61"/>
      <c r="AF20" s="61"/>
      <c r="AG20" s="61"/>
    </row>
    <row r="21" spans="1:39" s="28" customFormat="1" ht="38.25" customHeight="1" x14ac:dyDescent="0.25">
      <c r="A21" s="106" t="s">
        <v>159</v>
      </c>
      <c r="B21" s="107">
        <v>39862</v>
      </c>
      <c r="C21" s="122" t="s">
        <v>97</v>
      </c>
      <c r="D21" s="122" t="s">
        <v>141</v>
      </c>
      <c r="E21" s="109" t="s">
        <v>49</v>
      </c>
      <c r="F21" s="140" t="s">
        <v>28</v>
      </c>
      <c r="G21" s="109" t="s">
        <v>61</v>
      </c>
      <c r="H21" s="109" t="s">
        <v>273</v>
      </c>
      <c r="I21" s="109" t="s">
        <v>66</v>
      </c>
      <c r="J21" s="109" t="s">
        <v>125</v>
      </c>
      <c r="K21" s="109"/>
      <c r="L21" s="109" t="s">
        <v>220</v>
      </c>
      <c r="M21" s="115">
        <v>3767</v>
      </c>
      <c r="N21" s="112">
        <v>0.5</v>
      </c>
      <c r="O21" s="109"/>
      <c r="P21" s="109"/>
      <c r="Q21" s="109"/>
      <c r="R21" s="109"/>
      <c r="S21" s="109"/>
      <c r="T21" s="111">
        <f t="shared" si="0"/>
        <v>15768.000000000002</v>
      </c>
      <c r="U21" s="109"/>
      <c r="V21" s="122" t="s">
        <v>388</v>
      </c>
      <c r="W21" s="107">
        <v>41078</v>
      </c>
      <c r="X21" s="74"/>
      <c r="Y21" s="110"/>
      <c r="Z21" s="116"/>
      <c r="AA21" s="67">
        <f t="shared" ref="AA21:AA34" si="1">T21</f>
        <v>15768.000000000002</v>
      </c>
      <c r="AB21" s="74">
        <v>0</v>
      </c>
      <c r="AC21" s="74">
        <v>0</v>
      </c>
      <c r="AD21" s="61">
        <v>0</v>
      </c>
      <c r="AE21" s="61">
        <v>0</v>
      </c>
      <c r="AF21" s="75"/>
      <c r="AG21" s="75"/>
      <c r="AH21" s="28" t="s">
        <v>326</v>
      </c>
      <c r="AI21" s="76" t="s">
        <v>327</v>
      </c>
    </row>
    <row r="22" spans="1:39" s="28" customFormat="1" ht="38.25" customHeight="1" x14ac:dyDescent="0.25">
      <c r="A22" s="106" t="s">
        <v>381</v>
      </c>
      <c r="B22" s="107" t="s">
        <v>344</v>
      </c>
      <c r="C22" s="122">
        <v>39892</v>
      </c>
      <c r="D22" s="122">
        <v>43544</v>
      </c>
      <c r="E22" s="109" t="s">
        <v>49</v>
      </c>
      <c r="F22" s="140" t="s">
        <v>28</v>
      </c>
      <c r="G22" s="109" t="s">
        <v>61</v>
      </c>
      <c r="H22" s="109" t="s">
        <v>273</v>
      </c>
      <c r="I22" s="109" t="s">
        <v>66</v>
      </c>
      <c r="J22" s="109" t="s">
        <v>125</v>
      </c>
      <c r="K22" s="109"/>
      <c r="L22" s="109" t="s">
        <v>220</v>
      </c>
      <c r="M22" s="115">
        <v>3767</v>
      </c>
      <c r="N22" s="112">
        <v>0.45</v>
      </c>
      <c r="O22" s="109"/>
      <c r="P22" s="109"/>
      <c r="Q22" s="109"/>
      <c r="R22" s="109"/>
      <c r="S22" s="109"/>
      <c r="T22" s="111">
        <f t="shared" si="0"/>
        <v>14191.2</v>
      </c>
      <c r="U22" s="109"/>
      <c r="V22" s="122" t="s">
        <v>380</v>
      </c>
      <c r="W22" s="107" t="s">
        <v>377</v>
      </c>
      <c r="X22" s="246" t="s">
        <v>453</v>
      </c>
      <c r="Y22" s="110"/>
      <c r="Z22" s="116"/>
      <c r="AA22" s="67">
        <f t="shared" si="1"/>
        <v>14191.2</v>
      </c>
      <c r="AB22" s="74">
        <v>0</v>
      </c>
      <c r="AC22" s="74">
        <v>0</v>
      </c>
      <c r="AD22" s="61">
        <v>0</v>
      </c>
      <c r="AE22" s="61">
        <v>0</v>
      </c>
      <c r="AF22" s="75"/>
      <c r="AG22" s="75"/>
      <c r="AH22" s="28" t="s">
        <v>326</v>
      </c>
      <c r="AI22" s="76" t="s">
        <v>327</v>
      </c>
    </row>
    <row r="23" spans="1:39" s="28" customFormat="1" ht="48.75" customHeight="1" x14ac:dyDescent="0.25">
      <c r="A23" s="106" t="s">
        <v>206</v>
      </c>
      <c r="B23" s="107">
        <v>40036</v>
      </c>
      <c r="C23" s="122" t="s">
        <v>97</v>
      </c>
      <c r="D23" s="122" t="s">
        <v>130</v>
      </c>
      <c r="E23" s="109" t="s">
        <v>277</v>
      </c>
      <c r="F23" s="140" t="s">
        <v>28</v>
      </c>
      <c r="G23" s="109" t="s">
        <v>61</v>
      </c>
      <c r="H23" s="109" t="s">
        <v>273</v>
      </c>
      <c r="I23" s="109" t="s">
        <v>66</v>
      </c>
      <c r="J23" s="109" t="s">
        <v>125</v>
      </c>
      <c r="K23" s="109"/>
      <c r="L23" s="109" t="s">
        <v>278</v>
      </c>
      <c r="M23" s="115">
        <v>3767</v>
      </c>
      <c r="N23" s="112">
        <v>0.6</v>
      </c>
      <c r="O23" s="109"/>
      <c r="P23" s="109"/>
      <c r="Q23" s="109"/>
      <c r="R23" s="109"/>
      <c r="S23" s="109"/>
      <c r="T23" s="111">
        <f t="shared" si="0"/>
        <v>18921.600000000002</v>
      </c>
      <c r="U23" s="109"/>
      <c r="V23" s="122" t="s">
        <v>421</v>
      </c>
      <c r="W23" s="122" t="s">
        <v>389</v>
      </c>
      <c r="X23" s="116"/>
      <c r="Y23" s="110"/>
      <c r="Z23" s="116"/>
      <c r="AA23" s="67">
        <f t="shared" si="1"/>
        <v>18921.600000000002</v>
      </c>
      <c r="AB23" s="74">
        <v>0</v>
      </c>
      <c r="AC23" s="74">
        <v>0</v>
      </c>
      <c r="AD23" s="74">
        <v>0</v>
      </c>
      <c r="AE23" s="75"/>
      <c r="AF23" s="75"/>
      <c r="AG23" s="75"/>
      <c r="AH23" s="28" t="s">
        <v>326</v>
      </c>
      <c r="AI23" s="76" t="s">
        <v>327</v>
      </c>
    </row>
    <row r="24" spans="1:39" s="28" customFormat="1" ht="51.75" customHeight="1" x14ac:dyDescent="0.25">
      <c r="A24" s="106" t="s">
        <v>418</v>
      </c>
      <c r="B24" s="107" t="s">
        <v>344</v>
      </c>
      <c r="C24" s="122">
        <v>40067</v>
      </c>
      <c r="D24" s="122">
        <v>47372</v>
      </c>
      <c r="E24" s="109" t="s">
        <v>277</v>
      </c>
      <c r="F24" s="140" t="s">
        <v>28</v>
      </c>
      <c r="G24" s="109" t="s">
        <v>61</v>
      </c>
      <c r="H24" s="109" t="s">
        <v>273</v>
      </c>
      <c r="I24" s="109" t="s">
        <v>66</v>
      </c>
      <c r="J24" s="109" t="s">
        <v>125</v>
      </c>
      <c r="K24" s="109"/>
      <c r="L24" s="109" t="s">
        <v>278</v>
      </c>
      <c r="M24" s="115">
        <v>3767</v>
      </c>
      <c r="N24" s="112">
        <v>0.55000000000000004</v>
      </c>
      <c r="O24" s="109"/>
      <c r="P24" s="109"/>
      <c r="Q24" s="109"/>
      <c r="R24" s="109"/>
      <c r="S24" s="109"/>
      <c r="T24" s="111">
        <f t="shared" si="0"/>
        <v>17344.800000000003</v>
      </c>
      <c r="U24" s="109"/>
      <c r="V24" s="122" t="s">
        <v>386</v>
      </c>
      <c r="W24" s="107" t="s">
        <v>377</v>
      </c>
      <c r="X24" s="144" t="s">
        <v>464</v>
      </c>
      <c r="Y24" s="110"/>
      <c r="Z24" s="116"/>
      <c r="AA24" s="67">
        <f t="shared" si="1"/>
        <v>17344.800000000003</v>
      </c>
      <c r="AB24" s="75"/>
      <c r="AC24" s="75"/>
      <c r="AD24" s="75"/>
      <c r="AE24" s="74">
        <v>0</v>
      </c>
      <c r="AF24" s="74">
        <v>0</v>
      </c>
      <c r="AG24" s="74">
        <v>0</v>
      </c>
      <c r="AH24" s="28" t="s">
        <v>326</v>
      </c>
      <c r="AI24" s="76" t="s">
        <v>327</v>
      </c>
    </row>
    <row r="25" spans="1:39" s="28" customFormat="1" ht="57.75" customHeight="1" x14ac:dyDescent="0.25">
      <c r="A25" s="106" t="s">
        <v>263</v>
      </c>
      <c r="B25" s="107">
        <v>40044</v>
      </c>
      <c r="C25" s="122" t="s">
        <v>97</v>
      </c>
      <c r="D25" s="122" t="s">
        <v>130</v>
      </c>
      <c r="E25" s="109" t="s">
        <v>0</v>
      </c>
      <c r="F25" s="140" t="s">
        <v>28</v>
      </c>
      <c r="G25" s="109" t="s">
        <v>61</v>
      </c>
      <c r="H25" s="109" t="s">
        <v>273</v>
      </c>
      <c r="I25" s="109" t="s">
        <v>66</v>
      </c>
      <c r="J25" s="109" t="s">
        <v>125</v>
      </c>
      <c r="K25" s="109"/>
      <c r="L25" s="109" t="s">
        <v>220</v>
      </c>
      <c r="M25" s="115">
        <v>3770</v>
      </c>
      <c r="N25" s="112">
        <v>1.6</v>
      </c>
      <c r="O25" s="109"/>
      <c r="P25" s="109"/>
      <c r="Q25" s="109"/>
      <c r="R25" s="109"/>
      <c r="S25" s="109"/>
      <c r="T25" s="111">
        <f t="shared" si="0"/>
        <v>50457.600000000006</v>
      </c>
      <c r="U25" s="109"/>
      <c r="V25" s="341" t="s">
        <v>528</v>
      </c>
      <c r="W25" s="341">
        <v>41078</v>
      </c>
      <c r="X25" s="116"/>
      <c r="Y25" s="110"/>
      <c r="Z25" s="116"/>
      <c r="AA25" s="67">
        <f t="shared" si="1"/>
        <v>50457.600000000006</v>
      </c>
      <c r="AB25" s="61">
        <v>13836</v>
      </c>
      <c r="AC25" s="61">
        <v>49295</v>
      </c>
      <c r="AD25" s="61">
        <f>10451+12494.3</f>
        <v>22945.3</v>
      </c>
      <c r="AE25" s="75"/>
      <c r="AF25" s="75"/>
      <c r="AG25" s="75"/>
    </row>
    <row r="26" spans="1:39" ht="38.25" customHeight="1" x14ac:dyDescent="0.25">
      <c r="A26" s="308" t="s">
        <v>419</v>
      </c>
      <c r="B26" s="320" t="s">
        <v>344</v>
      </c>
      <c r="C26" s="341">
        <v>40075</v>
      </c>
      <c r="D26" s="341">
        <v>47380</v>
      </c>
      <c r="E26" s="302" t="s">
        <v>0</v>
      </c>
      <c r="F26" s="327" t="s">
        <v>28</v>
      </c>
      <c r="G26" s="302" t="s">
        <v>61</v>
      </c>
      <c r="H26" s="302" t="s">
        <v>273</v>
      </c>
      <c r="I26" s="302" t="s">
        <v>66</v>
      </c>
      <c r="J26" s="302" t="s">
        <v>125</v>
      </c>
      <c r="K26" s="302"/>
      <c r="L26" s="302" t="s">
        <v>220</v>
      </c>
      <c r="M26" s="303">
        <v>3770</v>
      </c>
      <c r="N26" s="321">
        <v>1.44</v>
      </c>
      <c r="O26" s="302"/>
      <c r="P26" s="302"/>
      <c r="Q26" s="302"/>
      <c r="R26" s="302"/>
      <c r="S26" s="302"/>
      <c r="T26" s="322">
        <f t="shared" si="0"/>
        <v>45411.839999999997</v>
      </c>
      <c r="U26" s="302"/>
      <c r="V26" s="341" t="s">
        <v>380</v>
      </c>
      <c r="W26" s="320" t="s">
        <v>377</v>
      </c>
      <c r="X26" s="120"/>
      <c r="Y26" s="222">
        <v>1.44</v>
      </c>
      <c r="Z26" s="120"/>
      <c r="AA26" s="69">
        <f t="shared" si="1"/>
        <v>45411.839999999997</v>
      </c>
      <c r="AB26" s="101"/>
      <c r="AC26" s="101"/>
      <c r="AD26" s="101"/>
      <c r="AE26" s="61"/>
      <c r="AF26" s="61"/>
      <c r="AG26" s="61"/>
    </row>
    <row r="27" spans="1:39" s="28" customFormat="1" ht="38.25" customHeight="1" x14ac:dyDescent="0.25">
      <c r="A27" s="106" t="s">
        <v>419</v>
      </c>
      <c r="B27" s="107" t="s">
        <v>344</v>
      </c>
      <c r="C27" s="122">
        <v>40075</v>
      </c>
      <c r="D27" s="122">
        <v>47380</v>
      </c>
      <c r="E27" s="109" t="s">
        <v>0</v>
      </c>
      <c r="F27" s="140" t="s">
        <v>28</v>
      </c>
      <c r="G27" s="109" t="s">
        <v>61</v>
      </c>
      <c r="H27" s="109" t="s">
        <v>273</v>
      </c>
      <c r="I27" s="109" t="s">
        <v>66</v>
      </c>
      <c r="J27" s="109" t="s">
        <v>125</v>
      </c>
      <c r="K27" s="109"/>
      <c r="L27" s="109" t="s">
        <v>220</v>
      </c>
      <c r="M27" s="115">
        <v>3770</v>
      </c>
      <c r="N27" s="112">
        <v>1.6</v>
      </c>
      <c r="O27" s="109"/>
      <c r="P27" s="109"/>
      <c r="Q27" s="109"/>
      <c r="R27" s="109"/>
      <c r="S27" s="109"/>
      <c r="T27" s="111">
        <f>N27*86.4*365</f>
        <v>50457.600000000006</v>
      </c>
      <c r="U27" s="109"/>
      <c r="V27" s="122" t="s">
        <v>761</v>
      </c>
      <c r="W27" s="107">
        <v>43641</v>
      </c>
      <c r="X27" s="250" t="s">
        <v>670</v>
      </c>
      <c r="Y27" s="110"/>
      <c r="Z27" s="116"/>
      <c r="AA27" s="67">
        <f>T27</f>
        <v>50457.600000000006</v>
      </c>
      <c r="AB27" s="75"/>
      <c r="AC27" s="75"/>
      <c r="AD27" s="75"/>
      <c r="AE27" s="74"/>
      <c r="AF27" s="74"/>
      <c r="AG27" s="74"/>
    </row>
    <row r="28" spans="1:39" s="28" customFormat="1" ht="57" customHeight="1" x14ac:dyDescent="0.25">
      <c r="A28" s="106" t="s">
        <v>224</v>
      </c>
      <c r="B28" s="107">
        <v>40050</v>
      </c>
      <c r="C28" s="122" t="s">
        <v>97</v>
      </c>
      <c r="D28" s="122" t="s">
        <v>130</v>
      </c>
      <c r="E28" s="109" t="s">
        <v>1</v>
      </c>
      <c r="F28" s="140" t="s">
        <v>28</v>
      </c>
      <c r="G28" s="109" t="s">
        <v>61</v>
      </c>
      <c r="H28" s="109" t="s">
        <v>273</v>
      </c>
      <c r="I28" s="109" t="s">
        <v>66</v>
      </c>
      <c r="J28" s="109" t="s">
        <v>125</v>
      </c>
      <c r="K28" s="109"/>
      <c r="L28" s="109" t="s">
        <v>278</v>
      </c>
      <c r="M28" s="115">
        <v>3767</v>
      </c>
      <c r="N28" s="112">
        <v>0.5</v>
      </c>
      <c r="O28" s="109"/>
      <c r="P28" s="109"/>
      <c r="Q28" s="109"/>
      <c r="R28" s="109"/>
      <c r="S28" s="109"/>
      <c r="T28" s="111">
        <f t="shared" si="0"/>
        <v>15768.000000000002</v>
      </c>
      <c r="U28" s="109"/>
      <c r="V28" s="122" t="s">
        <v>529</v>
      </c>
      <c r="W28" s="122" t="s">
        <v>389</v>
      </c>
      <c r="X28" s="116"/>
      <c r="Y28" s="110"/>
      <c r="Z28" s="120"/>
      <c r="AA28" s="67">
        <f t="shared" si="1"/>
        <v>15768.000000000002</v>
      </c>
      <c r="AB28" s="61">
        <v>1023</v>
      </c>
      <c r="AC28" s="61">
        <v>9059</v>
      </c>
      <c r="AD28" s="61">
        <f>816+526.3+688.4</f>
        <v>2030.6999999999998</v>
      </c>
      <c r="AE28" s="75"/>
      <c r="AF28" s="75"/>
      <c r="AG28" s="75"/>
    </row>
    <row r="29" spans="1:39" ht="38.25" customHeight="1" x14ac:dyDescent="0.25">
      <c r="A29" s="308" t="s">
        <v>420</v>
      </c>
      <c r="B29" s="320" t="s">
        <v>344</v>
      </c>
      <c r="C29" s="341">
        <v>40081</v>
      </c>
      <c r="D29" s="341">
        <v>47386</v>
      </c>
      <c r="E29" s="302" t="s">
        <v>1</v>
      </c>
      <c r="F29" s="327" t="s">
        <v>28</v>
      </c>
      <c r="G29" s="302" t="s">
        <v>61</v>
      </c>
      <c r="H29" s="302" t="s">
        <v>273</v>
      </c>
      <c r="I29" s="302" t="s">
        <v>66</v>
      </c>
      <c r="J29" s="302" t="s">
        <v>125</v>
      </c>
      <c r="K29" s="302"/>
      <c r="L29" s="302" t="s">
        <v>278</v>
      </c>
      <c r="M29" s="303">
        <v>3767</v>
      </c>
      <c r="N29" s="321">
        <v>0.45</v>
      </c>
      <c r="O29" s="302"/>
      <c r="P29" s="302"/>
      <c r="Q29" s="302"/>
      <c r="R29" s="302"/>
      <c r="S29" s="302"/>
      <c r="T29" s="322">
        <f t="shared" si="0"/>
        <v>14191.2</v>
      </c>
      <c r="U29" s="302"/>
      <c r="V29" s="341" t="s">
        <v>385</v>
      </c>
      <c r="W29" s="320" t="s">
        <v>377</v>
      </c>
      <c r="X29" s="120"/>
      <c r="Y29" s="222">
        <v>0.45</v>
      </c>
      <c r="Z29" s="120"/>
      <c r="AA29" s="69">
        <f t="shared" si="1"/>
        <v>14191.2</v>
      </c>
      <c r="AB29" s="101"/>
      <c r="AC29" s="101"/>
      <c r="AD29" s="101"/>
      <c r="AE29" s="61"/>
      <c r="AF29" s="61"/>
      <c r="AG29" s="61"/>
    </row>
    <row r="30" spans="1:39" s="28" customFormat="1" ht="51.75" customHeight="1" x14ac:dyDescent="0.25">
      <c r="A30" s="106" t="s">
        <v>225</v>
      </c>
      <c r="B30" s="107">
        <v>40050</v>
      </c>
      <c r="C30" s="122" t="s">
        <v>97</v>
      </c>
      <c r="D30" s="122" t="s">
        <v>130</v>
      </c>
      <c r="E30" s="109" t="s">
        <v>1</v>
      </c>
      <c r="F30" s="140" t="s">
        <v>28</v>
      </c>
      <c r="G30" s="109" t="s">
        <v>61</v>
      </c>
      <c r="H30" s="109" t="s">
        <v>273</v>
      </c>
      <c r="I30" s="109" t="s">
        <v>66</v>
      </c>
      <c r="J30" s="109" t="s">
        <v>125</v>
      </c>
      <c r="K30" s="109"/>
      <c r="L30" s="109" t="s">
        <v>278</v>
      </c>
      <c r="M30" s="115">
        <v>3767</v>
      </c>
      <c r="N30" s="112">
        <v>1.1000000000000001</v>
      </c>
      <c r="O30" s="109"/>
      <c r="P30" s="109"/>
      <c r="Q30" s="109"/>
      <c r="R30" s="109"/>
      <c r="S30" s="109"/>
      <c r="T30" s="111">
        <f t="shared" si="0"/>
        <v>34689.600000000006</v>
      </c>
      <c r="U30" s="109"/>
      <c r="V30" s="122" t="s">
        <v>390</v>
      </c>
      <c r="W30" s="122" t="s">
        <v>389</v>
      </c>
      <c r="X30" s="246" t="s">
        <v>531</v>
      </c>
      <c r="Y30" s="110"/>
      <c r="Z30" s="116"/>
      <c r="AA30" s="67">
        <f t="shared" si="1"/>
        <v>34689.600000000006</v>
      </c>
      <c r="AB30" s="74">
        <v>949.86</v>
      </c>
      <c r="AC30" s="74">
        <v>7000.38</v>
      </c>
      <c r="AD30" s="74">
        <f>502+1933.9+1756.6</f>
        <v>4192.5</v>
      </c>
      <c r="AE30" s="74">
        <v>4755.7</v>
      </c>
      <c r="AF30" s="74">
        <v>1656.7</v>
      </c>
      <c r="AG30" s="74"/>
    </row>
    <row r="31" spans="1:39" s="28" customFormat="1" ht="38.25" customHeight="1" x14ac:dyDescent="0.25">
      <c r="A31" s="106" t="s">
        <v>392</v>
      </c>
      <c r="B31" s="107" t="s">
        <v>344</v>
      </c>
      <c r="C31" s="122">
        <v>40081</v>
      </c>
      <c r="D31" s="122">
        <v>47386</v>
      </c>
      <c r="E31" s="109" t="s">
        <v>1</v>
      </c>
      <c r="F31" s="140" t="s">
        <v>28</v>
      </c>
      <c r="G31" s="109" t="s">
        <v>61</v>
      </c>
      <c r="H31" s="109" t="s">
        <v>273</v>
      </c>
      <c r="I31" s="109" t="s">
        <v>66</v>
      </c>
      <c r="J31" s="109" t="s">
        <v>125</v>
      </c>
      <c r="K31" s="109"/>
      <c r="L31" s="109" t="s">
        <v>278</v>
      </c>
      <c r="M31" s="115">
        <v>3767</v>
      </c>
      <c r="N31" s="112">
        <v>0.99</v>
      </c>
      <c r="O31" s="109"/>
      <c r="P31" s="109"/>
      <c r="Q31" s="109"/>
      <c r="R31" s="109"/>
      <c r="S31" s="109"/>
      <c r="T31" s="111">
        <f t="shared" si="0"/>
        <v>31220.639999999999</v>
      </c>
      <c r="U31" s="109"/>
      <c r="V31" s="122" t="s">
        <v>393</v>
      </c>
      <c r="W31" s="107" t="s">
        <v>377</v>
      </c>
      <c r="X31" s="246" t="s">
        <v>532</v>
      </c>
      <c r="Y31" s="110"/>
      <c r="Z31" s="116"/>
      <c r="AA31" s="67">
        <f t="shared" si="1"/>
        <v>31220.639999999999</v>
      </c>
      <c r="AB31" s="75"/>
      <c r="AC31" s="75"/>
      <c r="AD31" s="75"/>
      <c r="AE31" s="75"/>
      <c r="AF31" s="75"/>
      <c r="AG31" s="75"/>
    </row>
    <row r="32" spans="1:39" s="28" customFormat="1" ht="38.25" customHeight="1" x14ac:dyDescent="0.25">
      <c r="A32" s="308" t="s">
        <v>225</v>
      </c>
      <c r="B32" s="320">
        <v>40050</v>
      </c>
      <c r="C32" s="341" t="s">
        <v>97</v>
      </c>
      <c r="D32" s="341">
        <v>47355</v>
      </c>
      <c r="E32" s="302" t="s">
        <v>1</v>
      </c>
      <c r="F32" s="327" t="s">
        <v>28</v>
      </c>
      <c r="G32" s="302" t="s">
        <v>61</v>
      </c>
      <c r="H32" s="302" t="s">
        <v>273</v>
      </c>
      <c r="I32" s="302" t="s">
        <v>66</v>
      </c>
      <c r="J32" s="302" t="s">
        <v>125</v>
      </c>
      <c r="K32" s="302"/>
      <c r="L32" s="302" t="s">
        <v>278</v>
      </c>
      <c r="M32" s="303">
        <v>3767</v>
      </c>
      <c r="N32" s="321">
        <v>1.1000000000000001</v>
      </c>
      <c r="O32" s="109"/>
      <c r="P32" s="109"/>
      <c r="Q32" s="109"/>
      <c r="R32" s="109"/>
      <c r="S32" s="109"/>
      <c r="T32" s="322">
        <f t="shared" si="0"/>
        <v>34689.600000000006</v>
      </c>
      <c r="U32" s="109"/>
      <c r="V32" s="341" t="s">
        <v>468</v>
      </c>
      <c r="W32" s="320">
        <v>41850</v>
      </c>
      <c r="X32" s="246"/>
      <c r="Y32" s="222">
        <v>1.1000000000000001</v>
      </c>
      <c r="Z32" s="74"/>
      <c r="AA32" s="66">
        <f t="shared" si="1"/>
        <v>34689.600000000006</v>
      </c>
      <c r="AB32" s="75"/>
      <c r="AC32" s="75"/>
      <c r="AD32" s="75"/>
      <c r="AE32" s="101"/>
      <c r="AF32" s="101"/>
      <c r="AG32" s="75"/>
      <c r="AL32" s="406"/>
      <c r="AM32" s="406"/>
    </row>
    <row r="33" spans="1:47" s="28" customFormat="1" ht="38.25" customHeight="1" x14ac:dyDescent="0.25">
      <c r="A33" s="106" t="s">
        <v>469</v>
      </c>
      <c r="B33" s="107">
        <v>41850</v>
      </c>
      <c r="C33" s="122" t="s">
        <v>97</v>
      </c>
      <c r="D33" s="122" t="s">
        <v>130</v>
      </c>
      <c r="E33" s="109" t="s">
        <v>1</v>
      </c>
      <c r="F33" s="140" t="s">
        <v>28</v>
      </c>
      <c r="G33" s="109" t="s">
        <v>61</v>
      </c>
      <c r="H33" s="109"/>
      <c r="I33" s="109" t="s">
        <v>66</v>
      </c>
      <c r="J33" s="109" t="s">
        <v>125</v>
      </c>
      <c r="K33" s="109"/>
      <c r="L33" s="109" t="s">
        <v>278</v>
      </c>
      <c r="M33" s="115">
        <v>3767</v>
      </c>
      <c r="N33" s="112">
        <v>0.22</v>
      </c>
      <c r="O33" s="109"/>
      <c r="P33" s="109"/>
      <c r="Q33" s="109"/>
      <c r="R33" s="109"/>
      <c r="S33" s="109"/>
      <c r="T33" s="106">
        <f t="shared" si="0"/>
        <v>6937.920000000001</v>
      </c>
      <c r="U33" s="109"/>
      <c r="V33" s="122" t="s">
        <v>468</v>
      </c>
      <c r="W33" s="107">
        <v>41850</v>
      </c>
      <c r="X33" s="246" t="s">
        <v>530</v>
      </c>
      <c r="Y33" s="110"/>
      <c r="Z33" s="116"/>
      <c r="AA33" s="65">
        <f t="shared" si="1"/>
        <v>6937.920000000001</v>
      </c>
    </row>
    <row r="34" spans="1:47" ht="24.75" customHeight="1" x14ac:dyDescent="0.25">
      <c r="A34" s="308" t="s">
        <v>465</v>
      </c>
      <c r="B34" s="320">
        <v>41835</v>
      </c>
      <c r="C34" s="326">
        <v>41835</v>
      </c>
      <c r="D34" s="326">
        <v>49140</v>
      </c>
      <c r="E34" s="302" t="s">
        <v>422</v>
      </c>
      <c r="F34" s="327" t="s">
        <v>28</v>
      </c>
      <c r="G34" s="302" t="s">
        <v>61</v>
      </c>
      <c r="H34" s="302" t="s">
        <v>466</v>
      </c>
      <c r="I34" s="302" t="s">
        <v>66</v>
      </c>
      <c r="J34" s="302" t="s">
        <v>125</v>
      </c>
      <c r="K34" s="302"/>
      <c r="L34" s="302" t="s">
        <v>278</v>
      </c>
      <c r="M34" s="303">
        <v>3767</v>
      </c>
      <c r="N34" s="321">
        <v>0.2</v>
      </c>
      <c r="O34" s="302"/>
      <c r="P34" s="302"/>
      <c r="Q34" s="302"/>
      <c r="R34" s="302"/>
      <c r="S34" s="302"/>
      <c r="T34" s="308">
        <f t="shared" si="0"/>
        <v>6307.2000000000007</v>
      </c>
      <c r="U34" s="302"/>
      <c r="V34" s="326"/>
      <c r="W34" s="326"/>
      <c r="X34" s="61"/>
      <c r="Y34" s="61">
        <v>0.2</v>
      </c>
      <c r="Z34" s="120"/>
      <c r="AA34" s="27">
        <f t="shared" si="1"/>
        <v>6307.2000000000007</v>
      </c>
    </row>
    <row r="35" spans="1:47" s="28" customFormat="1" ht="24.75" customHeight="1" x14ac:dyDescent="0.25">
      <c r="A35" s="106" t="s">
        <v>505</v>
      </c>
      <c r="B35" s="107">
        <v>42186</v>
      </c>
      <c r="C35" s="107">
        <v>42186</v>
      </c>
      <c r="D35" s="107">
        <v>45839</v>
      </c>
      <c r="E35" s="109" t="s">
        <v>471</v>
      </c>
      <c r="F35" s="140" t="s">
        <v>28</v>
      </c>
      <c r="G35" s="109" t="s">
        <v>61</v>
      </c>
      <c r="H35" s="109" t="s">
        <v>273</v>
      </c>
      <c r="I35" s="109" t="s">
        <v>66</v>
      </c>
      <c r="J35" s="109" t="s">
        <v>125</v>
      </c>
      <c r="K35" s="109"/>
      <c r="L35" s="109" t="s">
        <v>278</v>
      </c>
      <c r="M35" s="115">
        <v>3767</v>
      </c>
      <c r="N35" s="112">
        <v>0.35</v>
      </c>
      <c r="O35" s="109"/>
      <c r="P35" s="109"/>
      <c r="Q35" s="109"/>
      <c r="R35" s="109"/>
      <c r="S35" s="109"/>
      <c r="T35" s="106">
        <f t="shared" si="0"/>
        <v>11037.599999999999</v>
      </c>
      <c r="U35" s="109"/>
      <c r="V35" s="123" t="s">
        <v>632</v>
      </c>
      <c r="W35" s="123">
        <v>43116</v>
      </c>
      <c r="X35" s="246"/>
      <c r="Y35" s="74"/>
      <c r="Z35" s="116"/>
      <c r="AA35" s="406">
        <f>Y35*86.4*365</f>
        <v>0</v>
      </c>
    </row>
    <row r="36" spans="1:47" ht="24.75" customHeight="1" x14ac:dyDescent="0.25">
      <c r="A36" s="308" t="s">
        <v>811</v>
      </c>
      <c r="B36" s="320">
        <v>44770</v>
      </c>
      <c r="C36" s="320" t="s">
        <v>812</v>
      </c>
      <c r="D36" s="320">
        <v>48423</v>
      </c>
      <c r="E36" s="302" t="s">
        <v>1</v>
      </c>
      <c r="F36" s="327" t="s">
        <v>28</v>
      </c>
      <c r="G36" s="302" t="s">
        <v>897</v>
      </c>
      <c r="H36" s="302" t="s">
        <v>273</v>
      </c>
      <c r="I36" s="302" t="s">
        <v>66</v>
      </c>
      <c r="J36" s="302" t="s">
        <v>125</v>
      </c>
      <c r="K36" s="302"/>
      <c r="L36" s="302" t="s">
        <v>278</v>
      </c>
      <c r="M36" s="303">
        <v>3767</v>
      </c>
      <c r="N36" s="321">
        <v>0.51</v>
      </c>
      <c r="O36" s="302"/>
      <c r="P36" s="302"/>
      <c r="Q36" s="302"/>
      <c r="R36" s="302"/>
      <c r="S36" s="302"/>
      <c r="T36" s="308">
        <f>N36*86.4*365</f>
        <v>16083.360000000002</v>
      </c>
      <c r="U36" s="302"/>
      <c r="V36" s="326"/>
      <c r="W36" s="326"/>
      <c r="X36" s="60"/>
      <c r="Y36" s="61"/>
      <c r="Z36" s="120">
        <v>0.51</v>
      </c>
      <c r="AA36" s="554"/>
      <c r="AJ36" s="27" t="s">
        <v>752</v>
      </c>
    </row>
    <row r="37" spans="1:47" ht="38.25" customHeight="1" x14ac:dyDescent="0.25">
      <c r="A37" s="635" t="s">
        <v>898</v>
      </c>
      <c r="B37" s="320">
        <v>46161</v>
      </c>
      <c r="C37" s="320">
        <v>46161</v>
      </c>
      <c r="D37" s="341">
        <v>46572</v>
      </c>
      <c r="E37" s="302" t="s">
        <v>899</v>
      </c>
      <c r="F37" s="636" t="s">
        <v>28</v>
      </c>
      <c r="G37" s="302" t="s">
        <v>61</v>
      </c>
      <c r="H37" s="637" t="s">
        <v>273</v>
      </c>
      <c r="I37" s="302" t="s">
        <v>175</v>
      </c>
      <c r="J37" s="302" t="s">
        <v>125</v>
      </c>
      <c r="K37" s="635" t="s">
        <v>215</v>
      </c>
      <c r="L37" s="302" t="s">
        <v>278</v>
      </c>
      <c r="M37" s="303">
        <v>3770</v>
      </c>
      <c r="N37" s="321">
        <v>3.76</v>
      </c>
      <c r="O37" s="302"/>
      <c r="P37" s="302"/>
      <c r="Q37" s="302"/>
      <c r="R37" s="302"/>
      <c r="S37" s="302"/>
      <c r="T37" s="322">
        <f>N37*86.4*365</f>
        <v>118575.35999999999</v>
      </c>
      <c r="U37" s="302"/>
      <c r="V37" s="341"/>
      <c r="W37" s="341"/>
      <c r="X37" s="634"/>
      <c r="Y37" s="638">
        <v>3.76</v>
      </c>
      <c r="Z37" s="120"/>
      <c r="AA37" s="632">
        <f>T37</f>
        <v>118575.35999999999</v>
      </c>
      <c r="AB37" s="634"/>
      <c r="AC37" s="634"/>
      <c r="AD37" s="633"/>
      <c r="AE37" s="633"/>
      <c r="AF37" s="633"/>
      <c r="AG37" s="633"/>
    </row>
    <row r="38" spans="1:47" ht="12.75" customHeight="1" x14ac:dyDescent="0.25">
      <c r="B38" s="27"/>
      <c r="E38" s="27"/>
      <c r="Y38" s="499">
        <f>SUM(Y8:Y37)</f>
        <v>10.23</v>
      </c>
      <c r="Z38" s="499">
        <f>SUM(Z8:Z37)</f>
        <v>0.51</v>
      </c>
      <c r="AA38" s="499">
        <f t="shared" ref="AA38:AI38" si="2">SUM(AA8:AA36)</f>
        <v>615267.36</v>
      </c>
      <c r="AB38" s="499">
        <f t="shared" si="2"/>
        <v>40927.86</v>
      </c>
      <c r="AC38" s="499">
        <f t="shared" si="2"/>
        <v>96581.38</v>
      </c>
      <c r="AD38" s="499">
        <f t="shared" si="2"/>
        <v>29168.5</v>
      </c>
      <c r="AE38" s="499">
        <f t="shared" si="2"/>
        <v>4755.7</v>
      </c>
      <c r="AF38" s="499">
        <f t="shared" si="2"/>
        <v>1656.7</v>
      </c>
      <c r="AG38" s="499">
        <f t="shared" si="2"/>
        <v>0</v>
      </c>
      <c r="AH38" s="499">
        <f t="shared" si="2"/>
        <v>0</v>
      </c>
      <c r="AI38" s="499">
        <f t="shared" si="2"/>
        <v>0</v>
      </c>
      <c r="AJ38" s="27" t="s">
        <v>408</v>
      </c>
    </row>
    <row r="39" spans="1:47" ht="12.75" customHeight="1" x14ac:dyDescent="0.25">
      <c r="B39" s="70"/>
      <c r="V39" s="68"/>
      <c r="W39" s="70"/>
      <c r="Y39" s="222">
        <v>10.23</v>
      </c>
      <c r="Z39" s="222">
        <v>0.51</v>
      </c>
      <c r="AJ39" s="27" t="s">
        <v>399</v>
      </c>
      <c r="AL39" s="28" t="s">
        <v>762</v>
      </c>
      <c r="AU39" s="27" t="s">
        <v>749</v>
      </c>
    </row>
    <row r="40" spans="1:47" ht="12.75" customHeight="1" x14ac:dyDescent="0.25">
      <c r="B40" s="70"/>
      <c r="Y40" s="383">
        <f>Y39-Y38</f>
        <v>0</v>
      </c>
      <c r="Z40" s="383">
        <f>Z39-Z38</f>
        <v>0</v>
      </c>
      <c r="AJ40" s="27" t="s">
        <v>592</v>
      </c>
      <c r="AK40" s="28"/>
      <c r="AL40" s="28" t="s">
        <v>844</v>
      </c>
      <c r="AM40" s="568">
        <v>45341</v>
      </c>
    </row>
    <row r="41" spans="1:47" ht="12.75" customHeight="1" x14ac:dyDescent="0.25">
      <c r="B41" s="70"/>
      <c r="Y41" s="61">
        <v>40.700000000000003</v>
      </c>
      <c r="Z41" s="61">
        <v>35</v>
      </c>
      <c r="AJ41" s="27" t="s">
        <v>401</v>
      </c>
    </row>
    <row r="42" spans="1:47" ht="12.75" customHeight="1" x14ac:dyDescent="0.25">
      <c r="B42" s="70"/>
      <c r="Y42" s="28"/>
    </row>
    <row r="43" spans="1:47" ht="12.75" customHeight="1" x14ac:dyDescent="0.25">
      <c r="B43" s="70"/>
    </row>
    <row r="44" spans="1:47" ht="12.75" customHeight="1" x14ac:dyDescent="0.25">
      <c r="B44" s="70"/>
    </row>
    <row r="45" spans="1:47" ht="12.75" customHeight="1" x14ac:dyDescent="0.25">
      <c r="B45" s="70"/>
    </row>
    <row r="46" spans="1:47" ht="12.75" customHeight="1" x14ac:dyDescent="0.25">
      <c r="B46" s="70"/>
    </row>
    <row r="47" spans="1:47" ht="12.75" customHeight="1" x14ac:dyDescent="0.25">
      <c r="B47" s="70"/>
    </row>
    <row r="48" spans="1:47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  <row r="353" spans="2:2" ht="12.75" customHeight="1" x14ac:dyDescent="0.25">
      <c r="B353" s="70"/>
    </row>
  </sheetData>
  <autoFilter ref="A7:Y41">
    <filterColumn colId="13" showButton="0"/>
    <filterColumn colId="15" showButton="0"/>
    <filterColumn colId="17" showButton="0"/>
    <filterColumn colId="19" showButton="0"/>
  </autoFilter>
  <mergeCells count="34">
    <mergeCell ref="A4:A7"/>
    <mergeCell ref="B4:B7"/>
    <mergeCell ref="E4:E7"/>
    <mergeCell ref="C4:D5"/>
    <mergeCell ref="C6:C7"/>
    <mergeCell ref="D6:D7"/>
    <mergeCell ref="I6:I7"/>
    <mergeCell ref="J6:J7"/>
    <mergeCell ref="X4:X7"/>
    <mergeCell ref="W6:W7"/>
    <mergeCell ref="R6:S7"/>
    <mergeCell ref="T6:U7"/>
    <mergeCell ref="F4:F7"/>
    <mergeCell ref="Z1:AA1"/>
    <mergeCell ref="Z2:Z3"/>
    <mergeCell ref="AE10:AE12"/>
    <mergeCell ref="N4:U5"/>
    <mergeCell ref="P6:Q7"/>
    <mergeCell ref="V4:W5"/>
    <mergeCell ref="V6:V7"/>
    <mergeCell ref="M6:M7"/>
    <mergeCell ref="N6:O7"/>
    <mergeCell ref="G4:G7"/>
    <mergeCell ref="I5:M5"/>
    <mergeCell ref="H4:H7"/>
    <mergeCell ref="I4:M4"/>
    <mergeCell ref="K6:K7"/>
    <mergeCell ref="L6:L7"/>
    <mergeCell ref="AF10:AF12"/>
    <mergeCell ref="AG10:AG12"/>
    <mergeCell ref="AD10:AD12"/>
    <mergeCell ref="AC10:AC12"/>
    <mergeCell ref="Y4:Z5"/>
    <mergeCell ref="AB10:AB12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AH877"/>
  <sheetViews>
    <sheetView topLeftCell="A2" zoomScaleNormal="100" workbookViewId="0">
      <pane xSplit="5" ySplit="7" topLeftCell="F9" activePane="bottomRight" state="frozen"/>
      <selection activeCell="A2" sqref="A2"/>
      <selection pane="topRight" activeCell="F2" sqref="F2"/>
      <selection pane="bottomLeft" activeCell="A8" sqref="A8"/>
      <selection pane="bottomRight" activeCell="E29" sqref="E29"/>
    </sheetView>
  </sheetViews>
  <sheetFormatPr defaultColWidth="9.140625" defaultRowHeight="12.75" customHeight="1" x14ac:dyDescent="0.25"/>
  <cols>
    <col min="1" max="1" width="14.28515625" style="73" customWidth="1"/>
    <col min="2" max="2" width="11.42578125" style="78" customWidth="1"/>
    <col min="3" max="3" width="21.42578125" style="78" customWidth="1"/>
    <col min="4" max="4" width="18.140625" style="78" customWidth="1"/>
    <col min="5" max="5" width="28" style="73" customWidth="1"/>
    <col min="6" max="6" width="32.42578125" style="73" customWidth="1"/>
    <col min="7" max="7" width="13.28515625" style="73" customWidth="1"/>
    <col min="8" max="8" width="7.42578125" style="73" customWidth="1"/>
    <col min="9" max="9" width="23.7109375" style="73" customWidth="1"/>
    <col min="10" max="10" width="8.85546875" style="73" customWidth="1"/>
    <col min="11" max="11" width="7.140625" style="73" customWidth="1"/>
    <col min="12" max="12" width="5.85546875" style="73" customWidth="1"/>
    <col min="13" max="13" width="10.7109375" style="73" customWidth="1"/>
    <col min="14" max="15" width="6.42578125" style="73" customWidth="1"/>
    <col min="16" max="16" width="6.5703125" style="73" customWidth="1"/>
    <col min="17" max="17" width="5" style="73" customWidth="1"/>
    <col min="18" max="18" width="5.28515625" style="73" customWidth="1"/>
    <col min="19" max="19" width="7.7109375" style="73" customWidth="1"/>
    <col min="20" max="20" width="7.5703125" style="73" customWidth="1"/>
    <col min="21" max="21" width="10.140625" style="71" customWidth="1"/>
    <col min="22" max="22" width="10.28515625" style="73" customWidth="1"/>
    <col min="23" max="23" width="21" style="45" customWidth="1"/>
    <col min="24" max="24" width="16.140625" style="27" customWidth="1"/>
    <col min="25" max="25" width="11.28515625" style="27" customWidth="1"/>
    <col min="26" max="16384" width="9.140625" style="26"/>
  </cols>
  <sheetData>
    <row r="1" spans="1:34" ht="12.75" customHeight="1" thickBot="1" x14ac:dyDescent="0.3">
      <c r="A1" s="46"/>
      <c r="B1" s="47"/>
      <c r="C1" s="47"/>
      <c r="D1" s="47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8"/>
      <c r="V1" s="46"/>
      <c r="W1" s="49"/>
      <c r="X1" s="49"/>
    </row>
    <row r="2" spans="1:34" s="27" customFormat="1" ht="18" customHeight="1" x14ac:dyDescent="0.25">
      <c r="A2" s="52" t="s">
        <v>252</v>
      </c>
      <c r="B2" s="50"/>
      <c r="C2" s="51"/>
      <c r="D2" s="51"/>
      <c r="E2" s="50"/>
      <c r="F2" s="53"/>
      <c r="G2" s="53"/>
      <c r="H2" s="53"/>
      <c r="I2" s="53"/>
      <c r="J2" s="53"/>
      <c r="K2" s="53"/>
      <c r="L2" s="53"/>
      <c r="M2" s="53"/>
      <c r="N2" s="54"/>
      <c r="O2" s="53"/>
      <c r="P2" s="53"/>
      <c r="Q2" s="53"/>
      <c r="R2" s="53"/>
      <c r="S2" s="53"/>
      <c r="T2" s="55"/>
      <c r="U2" s="53"/>
      <c r="V2" s="51"/>
      <c r="W2" s="51"/>
      <c r="Z2" s="700"/>
      <c r="AA2" s="700"/>
      <c r="AB2" s="700"/>
      <c r="AC2" s="700"/>
      <c r="AD2" s="700"/>
      <c r="AH2" s="59"/>
    </row>
    <row r="3" spans="1:34" s="27" customFormat="1" ht="13.5" customHeight="1" x14ac:dyDescent="0.25">
      <c r="A3" s="329" t="s">
        <v>593</v>
      </c>
      <c r="B3" s="330"/>
      <c r="C3" s="51"/>
      <c r="D3" s="51"/>
      <c r="E3" s="330"/>
      <c r="F3" s="53"/>
      <c r="G3" s="53"/>
      <c r="H3" s="53"/>
      <c r="I3" s="53"/>
      <c r="J3" s="53"/>
      <c r="K3" s="53"/>
      <c r="L3" s="53"/>
      <c r="M3" s="53"/>
      <c r="N3" s="54"/>
      <c r="O3" s="53"/>
      <c r="P3" s="53"/>
      <c r="Q3" s="53"/>
      <c r="R3" s="53"/>
      <c r="S3" s="53"/>
      <c r="T3" s="55"/>
      <c r="U3" s="53"/>
      <c r="V3" s="51"/>
      <c r="W3" s="51"/>
      <c r="Z3" s="335"/>
      <c r="AA3" s="335"/>
      <c r="AB3" s="335"/>
      <c r="AC3" s="335"/>
      <c r="AD3" s="335"/>
      <c r="AH3" s="59"/>
    </row>
    <row r="4" spans="1:34" s="27" customFormat="1" ht="15" customHeight="1" thickBot="1" x14ac:dyDescent="0.3">
      <c r="A4" s="332" t="s">
        <v>594</v>
      </c>
      <c r="B4" s="429">
        <f>РВ_МВ_Банкя!B3</f>
        <v>46204</v>
      </c>
      <c r="C4" s="51"/>
      <c r="D4" s="51"/>
      <c r="E4" s="330"/>
      <c r="F4" s="53"/>
      <c r="G4" s="53"/>
      <c r="H4" s="53"/>
      <c r="I4" s="46"/>
      <c r="J4" s="46"/>
      <c r="K4" s="46"/>
      <c r="L4" s="46"/>
      <c r="M4" s="46"/>
      <c r="N4" s="54"/>
      <c r="O4" s="53"/>
      <c r="P4" s="53"/>
      <c r="Q4" s="53"/>
      <c r="R4" s="53"/>
      <c r="S4" s="53"/>
      <c r="T4" s="55"/>
      <c r="U4" s="53"/>
      <c r="V4" s="51"/>
      <c r="W4" s="51"/>
      <c r="Y4" s="49"/>
      <c r="Z4" s="336"/>
      <c r="AA4" s="336"/>
      <c r="AB4" s="335"/>
      <c r="AC4" s="335"/>
      <c r="AD4" s="335"/>
      <c r="AH4" s="59"/>
    </row>
    <row r="5" spans="1:34" ht="12.75" customHeight="1" thickBot="1" x14ac:dyDescent="0.25">
      <c r="A5" s="729" t="s">
        <v>229</v>
      </c>
      <c r="B5" s="729" t="s">
        <v>158</v>
      </c>
      <c r="C5" s="719" t="s">
        <v>45</v>
      </c>
      <c r="D5" s="733"/>
      <c r="E5" s="731" t="s">
        <v>227</v>
      </c>
      <c r="F5" s="707" t="s">
        <v>233</v>
      </c>
      <c r="G5" s="707" t="s">
        <v>208</v>
      </c>
      <c r="H5" s="712" t="s">
        <v>250</v>
      </c>
      <c r="I5" s="707" t="s">
        <v>234</v>
      </c>
      <c r="J5" s="709" t="s">
        <v>285</v>
      </c>
      <c r="K5" s="710"/>
      <c r="L5" s="710"/>
      <c r="M5" s="710"/>
      <c r="N5" s="711"/>
      <c r="O5" s="719" t="s">
        <v>540</v>
      </c>
      <c r="P5" s="720"/>
      <c r="Q5" s="720"/>
      <c r="R5" s="720"/>
      <c r="S5" s="720"/>
      <c r="T5" s="720"/>
      <c r="U5" s="721"/>
      <c r="V5" s="722"/>
      <c r="W5" s="712" t="s">
        <v>111</v>
      </c>
      <c r="X5" s="647" t="s">
        <v>439</v>
      </c>
      <c r="Y5" s="693" t="s">
        <v>321</v>
      </c>
      <c r="Z5" s="726" t="s">
        <v>825</v>
      </c>
      <c r="AA5" s="648" t="s">
        <v>521</v>
      </c>
    </row>
    <row r="6" spans="1:34" ht="12.75" customHeight="1" thickBot="1" x14ac:dyDescent="0.25">
      <c r="A6" s="708"/>
      <c r="B6" s="708"/>
      <c r="C6" s="734"/>
      <c r="D6" s="735"/>
      <c r="E6" s="732"/>
      <c r="F6" s="708"/>
      <c r="G6" s="708"/>
      <c r="H6" s="713"/>
      <c r="I6" s="708"/>
      <c r="J6" s="739" t="s">
        <v>41</v>
      </c>
      <c r="K6" s="710"/>
      <c r="L6" s="710"/>
      <c r="M6" s="710"/>
      <c r="N6" s="711"/>
      <c r="O6" s="723"/>
      <c r="P6" s="724"/>
      <c r="Q6" s="724"/>
      <c r="R6" s="724"/>
      <c r="S6" s="724"/>
      <c r="T6" s="724"/>
      <c r="U6" s="724"/>
      <c r="V6" s="725"/>
      <c r="W6" s="713"/>
      <c r="X6" s="648"/>
      <c r="Y6" s="693"/>
      <c r="Z6" s="727"/>
      <c r="AA6" s="648"/>
    </row>
    <row r="7" spans="1:34" ht="12.75" customHeight="1" x14ac:dyDescent="0.2">
      <c r="A7" s="708"/>
      <c r="B7" s="708"/>
      <c r="C7" s="713" t="s">
        <v>13</v>
      </c>
      <c r="D7" s="713" t="s">
        <v>14</v>
      </c>
      <c r="E7" s="732"/>
      <c r="F7" s="708"/>
      <c r="G7" s="708"/>
      <c r="H7" s="713"/>
      <c r="I7" s="708"/>
      <c r="J7" s="738" t="s">
        <v>235</v>
      </c>
      <c r="K7" s="718" t="s">
        <v>275</v>
      </c>
      <c r="L7" s="718" t="s">
        <v>276</v>
      </c>
      <c r="M7" s="741" t="s">
        <v>236</v>
      </c>
      <c r="N7" s="740" t="s">
        <v>279</v>
      </c>
      <c r="O7" s="714" t="s">
        <v>202</v>
      </c>
      <c r="P7" s="715"/>
      <c r="Q7" s="714" t="s">
        <v>102</v>
      </c>
      <c r="R7" s="715"/>
      <c r="S7" s="714" t="s">
        <v>244</v>
      </c>
      <c r="T7" s="715"/>
      <c r="U7" s="714" t="s">
        <v>165</v>
      </c>
      <c r="V7" s="736"/>
      <c r="W7" s="713"/>
      <c r="X7" s="648"/>
      <c r="Y7" s="693"/>
      <c r="Z7" s="727"/>
      <c r="AA7" s="648"/>
    </row>
    <row r="8" spans="1:34" ht="30" customHeight="1" thickBot="1" x14ac:dyDescent="0.25">
      <c r="A8" s="730"/>
      <c r="B8" s="708"/>
      <c r="C8" s="713"/>
      <c r="D8" s="713"/>
      <c r="E8" s="732"/>
      <c r="F8" s="708"/>
      <c r="G8" s="708"/>
      <c r="H8" s="713"/>
      <c r="I8" s="708"/>
      <c r="J8" s="738"/>
      <c r="K8" s="713"/>
      <c r="L8" s="713"/>
      <c r="M8" s="713"/>
      <c r="N8" s="716"/>
      <c r="O8" s="716"/>
      <c r="P8" s="717"/>
      <c r="Q8" s="716"/>
      <c r="R8" s="717"/>
      <c r="S8" s="716"/>
      <c r="T8" s="717"/>
      <c r="U8" s="716"/>
      <c r="V8" s="737"/>
      <c r="W8" s="713"/>
      <c r="X8" s="648"/>
      <c r="Y8" s="693"/>
      <c r="Z8" s="728"/>
      <c r="AA8" s="648"/>
    </row>
    <row r="9" spans="1:34" s="30" customFormat="1" ht="12.75" hidden="1" customHeight="1" x14ac:dyDescent="0.2">
      <c r="A9" s="106" t="s">
        <v>56</v>
      </c>
      <c r="B9" s="107">
        <v>37414</v>
      </c>
      <c r="C9" s="107">
        <v>37417</v>
      </c>
      <c r="D9" s="107">
        <v>39609</v>
      </c>
      <c r="E9" s="109" t="s">
        <v>122</v>
      </c>
      <c r="F9" s="109" t="s">
        <v>258</v>
      </c>
      <c r="G9" s="109" t="s">
        <v>54</v>
      </c>
      <c r="H9" s="109" t="s">
        <v>149</v>
      </c>
      <c r="I9" s="109" t="s">
        <v>273</v>
      </c>
      <c r="J9" s="109" t="s">
        <v>230</v>
      </c>
      <c r="K9" s="109" t="s">
        <v>95</v>
      </c>
      <c r="L9" s="106" t="s">
        <v>215</v>
      </c>
      <c r="M9" s="109" t="s">
        <v>226</v>
      </c>
      <c r="N9" s="109" t="s">
        <v>231</v>
      </c>
      <c r="O9" s="110">
        <v>600</v>
      </c>
      <c r="P9" s="109" t="s">
        <v>10</v>
      </c>
      <c r="Q9" s="111"/>
      <c r="R9" s="109"/>
      <c r="S9" s="111"/>
      <c r="T9" s="109"/>
      <c r="U9" s="111">
        <v>3600</v>
      </c>
      <c r="V9" s="109"/>
      <c r="W9" s="109" t="s">
        <v>117</v>
      </c>
      <c r="X9" s="108" t="s">
        <v>440</v>
      </c>
      <c r="Y9" s="145">
        <v>39652</v>
      </c>
      <c r="Z9" s="130"/>
      <c r="AA9" s="266"/>
    </row>
    <row r="10" spans="1:34" s="28" customFormat="1" ht="19.5" hidden="1" customHeight="1" x14ac:dyDescent="0.25">
      <c r="A10" s="146" t="s">
        <v>151</v>
      </c>
      <c r="B10" s="147">
        <v>40123</v>
      </c>
      <c r="C10" s="201" t="s">
        <v>97</v>
      </c>
      <c r="D10" s="201" t="s">
        <v>131</v>
      </c>
      <c r="E10" s="253" t="s">
        <v>166</v>
      </c>
      <c r="F10" s="148" t="s">
        <v>258</v>
      </c>
      <c r="G10" s="148" t="s">
        <v>59</v>
      </c>
      <c r="H10" s="148" t="s">
        <v>118</v>
      </c>
      <c r="I10" s="148" t="s">
        <v>273</v>
      </c>
      <c r="J10" s="148" t="s">
        <v>50</v>
      </c>
      <c r="K10" s="148" t="s">
        <v>95</v>
      </c>
      <c r="L10" s="148"/>
      <c r="M10" s="148" t="s">
        <v>226</v>
      </c>
      <c r="N10" s="149">
        <v>7510</v>
      </c>
      <c r="O10" s="210">
        <v>0.5</v>
      </c>
      <c r="P10" s="148"/>
      <c r="Q10" s="148"/>
      <c r="R10" s="148"/>
      <c r="S10" s="148" t="s">
        <v>119</v>
      </c>
      <c r="T10" s="148"/>
      <c r="U10" s="150">
        <v>4406.3999999999996</v>
      </c>
      <c r="V10" s="148"/>
      <c r="W10" s="152"/>
      <c r="X10" s="239" t="s">
        <v>442</v>
      </c>
      <c r="Y10" s="259">
        <v>41479</v>
      </c>
      <c r="Z10" s="152"/>
      <c r="AA10" s="267"/>
    </row>
    <row r="11" spans="1:34" s="28" customFormat="1" ht="12.75" hidden="1" customHeight="1" thickBot="1" x14ac:dyDescent="0.3">
      <c r="A11" s="106" t="s">
        <v>443</v>
      </c>
      <c r="B11" s="107">
        <v>41505</v>
      </c>
      <c r="C11" s="107">
        <v>41505</v>
      </c>
      <c r="D11" s="107">
        <v>47428</v>
      </c>
      <c r="E11" s="109" t="s">
        <v>444</v>
      </c>
      <c r="F11" s="109" t="s">
        <v>258</v>
      </c>
      <c r="G11" s="109" t="s">
        <v>59</v>
      </c>
      <c r="H11" s="109" t="s">
        <v>149</v>
      </c>
      <c r="I11" s="109" t="s">
        <v>445</v>
      </c>
      <c r="J11" s="109" t="s">
        <v>50</v>
      </c>
      <c r="K11" s="109" t="s">
        <v>95</v>
      </c>
      <c r="L11" s="109"/>
      <c r="M11" s="109" t="s">
        <v>226</v>
      </c>
      <c r="N11" s="115">
        <v>7510</v>
      </c>
      <c r="O11" s="110">
        <v>0.5</v>
      </c>
      <c r="P11" s="109"/>
      <c r="Q11" s="109"/>
      <c r="R11" s="109"/>
      <c r="S11" s="109" t="s">
        <v>119</v>
      </c>
      <c r="T11" s="109"/>
      <c r="U11" s="74">
        <v>4406.3999999999996</v>
      </c>
      <c r="V11" s="109"/>
      <c r="W11" s="116" t="s">
        <v>519</v>
      </c>
      <c r="X11" s="144" t="s">
        <v>518</v>
      </c>
      <c r="Y11" s="252">
        <v>42383</v>
      </c>
      <c r="Z11" s="116"/>
      <c r="AA11" s="141"/>
    </row>
    <row r="12" spans="1:34" s="28" customFormat="1" ht="27.75" hidden="1" customHeight="1" thickBot="1" x14ac:dyDescent="0.3">
      <c r="A12" s="191" t="s">
        <v>522</v>
      </c>
      <c r="B12" s="192">
        <v>42411</v>
      </c>
      <c r="C12" s="263">
        <v>41505</v>
      </c>
      <c r="D12" s="192">
        <v>47428</v>
      </c>
      <c r="E12" s="193" t="s">
        <v>520</v>
      </c>
      <c r="F12" s="193" t="s">
        <v>258</v>
      </c>
      <c r="G12" s="193" t="s">
        <v>59</v>
      </c>
      <c r="H12" s="193" t="s">
        <v>149</v>
      </c>
      <c r="I12" s="193" t="s">
        <v>445</v>
      </c>
      <c r="J12" s="193" t="s">
        <v>50</v>
      </c>
      <c r="K12" s="193" t="s">
        <v>95</v>
      </c>
      <c r="L12" s="193"/>
      <c r="M12" s="193" t="s">
        <v>226</v>
      </c>
      <c r="N12" s="194">
        <v>7510</v>
      </c>
      <c r="O12" s="255">
        <v>0.5</v>
      </c>
      <c r="P12" s="193"/>
      <c r="Q12" s="193"/>
      <c r="R12" s="193"/>
      <c r="S12" s="193"/>
      <c r="T12" s="193"/>
      <c r="U12" s="195">
        <v>4406.3999999999996</v>
      </c>
      <c r="V12" s="193">
        <f>U12/365/86.4</f>
        <v>0.13972602739726026</v>
      </c>
      <c r="W12" s="198"/>
      <c r="X12" s="264" t="s">
        <v>525</v>
      </c>
      <c r="Y12" s="265">
        <v>42458</v>
      </c>
      <c r="Z12" s="198"/>
      <c r="AA12" s="391"/>
    </row>
    <row r="13" spans="1:34" s="28" customFormat="1" ht="27.75" hidden="1" customHeight="1" thickBot="1" x14ac:dyDescent="0.3">
      <c r="A13" s="191" t="s">
        <v>522</v>
      </c>
      <c r="B13" s="192">
        <v>42411</v>
      </c>
      <c r="C13" s="263">
        <v>41505</v>
      </c>
      <c r="D13" s="192">
        <v>47428</v>
      </c>
      <c r="E13" s="193" t="s">
        <v>873</v>
      </c>
      <c r="F13" s="193" t="s">
        <v>258</v>
      </c>
      <c r="G13" s="193" t="s">
        <v>59</v>
      </c>
      <c r="H13" s="193" t="s">
        <v>149</v>
      </c>
      <c r="I13" s="193" t="s">
        <v>629</v>
      </c>
      <c r="J13" s="193" t="s">
        <v>50</v>
      </c>
      <c r="K13" s="193" t="s">
        <v>95</v>
      </c>
      <c r="L13" s="193"/>
      <c r="M13" s="193" t="s">
        <v>226</v>
      </c>
      <c r="N13" s="194">
        <v>7510</v>
      </c>
      <c r="O13" s="255">
        <v>0.5</v>
      </c>
      <c r="P13" s="193"/>
      <c r="Q13" s="193"/>
      <c r="R13" s="193"/>
      <c r="S13" s="193"/>
      <c r="T13" s="193"/>
      <c r="U13" s="195">
        <f>0.5*86.4*365</f>
        <v>15768.000000000002</v>
      </c>
      <c r="V13" s="193">
        <f>U13/365/86.4</f>
        <v>0.5</v>
      </c>
      <c r="W13" s="198" t="s">
        <v>860</v>
      </c>
      <c r="X13" s="607" t="s">
        <v>856</v>
      </c>
      <c r="Y13" s="608" t="s">
        <v>857</v>
      </c>
      <c r="Z13" s="264" t="s">
        <v>657</v>
      </c>
      <c r="AA13" s="391"/>
    </row>
    <row r="14" spans="1:34" s="27" customFormat="1" ht="27.75" customHeight="1" thickBot="1" x14ac:dyDescent="0.3">
      <c r="A14" s="185" t="s">
        <v>872</v>
      </c>
      <c r="B14" s="186">
        <v>45548</v>
      </c>
      <c r="C14" s="260">
        <v>45548</v>
      </c>
      <c r="D14" s="186">
        <v>47428</v>
      </c>
      <c r="E14" s="187" t="s">
        <v>871</v>
      </c>
      <c r="F14" s="187" t="s">
        <v>258</v>
      </c>
      <c r="G14" s="187" t="s">
        <v>59</v>
      </c>
      <c r="H14" s="187" t="s">
        <v>149</v>
      </c>
      <c r="I14" s="187" t="s">
        <v>629</v>
      </c>
      <c r="J14" s="187" t="s">
        <v>50</v>
      </c>
      <c r="K14" s="187" t="s">
        <v>95</v>
      </c>
      <c r="L14" s="187"/>
      <c r="M14" s="187" t="s">
        <v>226</v>
      </c>
      <c r="N14" s="188">
        <v>7510</v>
      </c>
      <c r="O14" s="261">
        <v>0.5</v>
      </c>
      <c r="P14" s="187"/>
      <c r="Q14" s="187"/>
      <c r="R14" s="187"/>
      <c r="S14" s="187"/>
      <c r="T14" s="187"/>
      <c r="U14" s="189">
        <f>0.5*86.4*365</f>
        <v>15768.000000000002</v>
      </c>
      <c r="V14" s="187">
        <f>U14/365/86.4</f>
        <v>0.5</v>
      </c>
      <c r="W14" s="198"/>
      <c r="X14" s="478" t="s">
        <v>874</v>
      </c>
      <c r="Y14" s="609">
        <v>45548</v>
      </c>
      <c r="Z14" s="243" t="s">
        <v>657</v>
      </c>
      <c r="AA14" s="270">
        <v>0.5</v>
      </c>
    </row>
    <row r="15" spans="1:34" s="30" customFormat="1" ht="12.75" hidden="1" customHeight="1" thickBot="1" x14ac:dyDescent="0.25">
      <c r="A15" s="191" t="s">
        <v>57</v>
      </c>
      <c r="B15" s="192">
        <v>37414</v>
      </c>
      <c r="C15" s="192">
        <v>37408</v>
      </c>
      <c r="D15" s="192">
        <v>39600</v>
      </c>
      <c r="E15" s="193" t="s">
        <v>16</v>
      </c>
      <c r="F15" s="193" t="s">
        <v>258</v>
      </c>
      <c r="G15" s="193" t="s">
        <v>54</v>
      </c>
      <c r="H15" s="193" t="s">
        <v>149</v>
      </c>
      <c r="I15" s="193" t="s">
        <v>273</v>
      </c>
      <c r="J15" s="193" t="s">
        <v>230</v>
      </c>
      <c r="K15" s="193" t="s">
        <v>95</v>
      </c>
      <c r="L15" s="191" t="s">
        <v>215</v>
      </c>
      <c r="M15" s="193" t="s">
        <v>226</v>
      </c>
      <c r="N15" s="193" t="s">
        <v>231</v>
      </c>
      <c r="O15" s="255">
        <v>420</v>
      </c>
      <c r="P15" s="193" t="s">
        <v>120</v>
      </c>
      <c r="Q15" s="256"/>
      <c r="R15" s="193"/>
      <c r="S15" s="256"/>
      <c r="T15" s="193"/>
      <c r="U15" s="256">
        <v>2520</v>
      </c>
      <c r="V15" s="193"/>
      <c r="W15" s="193" t="s">
        <v>187</v>
      </c>
      <c r="X15" s="257"/>
      <c r="Y15" s="197"/>
      <c r="Z15" s="200"/>
      <c r="AA15" s="268"/>
    </row>
    <row r="16" spans="1:34" s="30" customFormat="1" ht="12.75" hidden="1" customHeight="1" x14ac:dyDescent="0.2">
      <c r="A16" s="146" t="s">
        <v>101</v>
      </c>
      <c r="B16" s="147">
        <v>37560</v>
      </c>
      <c r="C16" s="147">
        <v>37560</v>
      </c>
      <c r="D16" s="254" t="s">
        <v>128</v>
      </c>
      <c r="E16" s="148" t="s">
        <v>160</v>
      </c>
      <c r="F16" s="148" t="s">
        <v>259</v>
      </c>
      <c r="G16" s="148" t="s">
        <v>54</v>
      </c>
      <c r="H16" s="148" t="s">
        <v>149</v>
      </c>
      <c r="I16" s="148" t="s">
        <v>201</v>
      </c>
      <c r="J16" s="148" t="s">
        <v>230</v>
      </c>
      <c r="K16" s="148" t="s">
        <v>95</v>
      </c>
      <c r="L16" s="146" t="s">
        <v>215</v>
      </c>
      <c r="M16" s="148" t="s">
        <v>226</v>
      </c>
      <c r="N16" s="148" t="s">
        <v>231</v>
      </c>
      <c r="O16" s="210">
        <v>4.8</v>
      </c>
      <c r="P16" s="148" t="s">
        <v>264</v>
      </c>
      <c r="Q16" s="214"/>
      <c r="R16" s="148"/>
      <c r="S16" s="214"/>
      <c r="T16" s="148"/>
      <c r="U16" s="214">
        <v>1200</v>
      </c>
      <c r="V16" s="148"/>
      <c r="W16" s="148"/>
      <c r="X16" s="253"/>
      <c r="Y16" s="184"/>
      <c r="Z16" s="153"/>
      <c r="AA16" s="269"/>
    </row>
    <row r="17" spans="1:30" s="30" customFormat="1" ht="15.75" hidden="1" customHeight="1" thickBot="1" x14ac:dyDescent="0.25">
      <c r="A17" s="154" t="s">
        <v>15</v>
      </c>
      <c r="B17" s="155">
        <v>37925</v>
      </c>
      <c r="C17" s="155">
        <v>37925</v>
      </c>
      <c r="D17" s="258" t="s">
        <v>62</v>
      </c>
      <c r="E17" s="157" t="s">
        <v>254</v>
      </c>
      <c r="F17" s="157" t="s">
        <v>259</v>
      </c>
      <c r="G17" s="157" t="s">
        <v>54</v>
      </c>
      <c r="H17" s="157" t="s">
        <v>149</v>
      </c>
      <c r="I17" s="157" t="s">
        <v>201</v>
      </c>
      <c r="J17" s="157" t="s">
        <v>230</v>
      </c>
      <c r="K17" s="157" t="s">
        <v>95</v>
      </c>
      <c r="L17" s="154" t="s">
        <v>215</v>
      </c>
      <c r="M17" s="157" t="s">
        <v>226</v>
      </c>
      <c r="N17" s="157" t="s">
        <v>231</v>
      </c>
      <c r="O17" s="158">
        <v>4.8</v>
      </c>
      <c r="P17" s="157" t="s">
        <v>264</v>
      </c>
      <c r="Q17" s="157"/>
      <c r="R17" s="157"/>
      <c r="S17" s="159"/>
      <c r="T17" s="157"/>
      <c r="U17" s="159">
        <v>1200</v>
      </c>
      <c r="V17" s="159"/>
      <c r="W17" s="157" t="s">
        <v>137</v>
      </c>
      <c r="X17" s="156" t="s">
        <v>441</v>
      </c>
      <c r="Y17" s="205">
        <v>38285</v>
      </c>
      <c r="Z17" s="166"/>
      <c r="AA17" s="167"/>
    </row>
    <row r="18" spans="1:30" s="28" customFormat="1" ht="28.5" hidden="1" customHeight="1" thickBot="1" x14ac:dyDescent="0.3">
      <c r="A18" s="191" t="s">
        <v>266</v>
      </c>
      <c r="B18" s="192">
        <v>39724</v>
      </c>
      <c r="C18" s="263" t="s">
        <v>97</v>
      </c>
      <c r="D18" s="263" t="s">
        <v>141</v>
      </c>
      <c r="E18" s="193" t="s">
        <v>177</v>
      </c>
      <c r="F18" s="193" t="s">
        <v>258</v>
      </c>
      <c r="G18" s="193" t="s">
        <v>59</v>
      </c>
      <c r="H18" s="193" t="s">
        <v>149</v>
      </c>
      <c r="I18" s="193" t="s">
        <v>273</v>
      </c>
      <c r="J18" s="193" t="s">
        <v>50</v>
      </c>
      <c r="K18" s="193" t="s">
        <v>95</v>
      </c>
      <c r="L18" s="193"/>
      <c r="M18" s="193" t="s">
        <v>226</v>
      </c>
      <c r="N18" s="194">
        <v>7510</v>
      </c>
      <c r="O18" s="255">
        <v>0.5</v>
      </c>
      <c r="P18" s="193"/>
      <c r="Q18" s="193"/>
      <c r="R18" s="193"/>
      <c r="S18" s="193"/>
      <c r="T18" s="193"/>
      <c r="U18" s="195">
        <v>15768</v>
      </c>
      <c r="V18" s="193"/>
      <c r="W18" s="391"/>
      <c r="X18" s="257" t="s">
        <v>658</v>
      </c>
      <c r="Y18" s="197"/>
      <c r="Z18" s="264" t="s">
        <v>543</v>
      </c>
      <c r="AA18" s="391"/>
    </row>
    <row r="19" spans="1:30" s="27" customFormat="1" ht="28.5" customHeight="1" thickBot="1" x14ac:dyDescent="0.3">
      <c r="A19" s="185" t="s">
        <v>659</v>
      </c>
      <c r="B19" s="186">
        <v>43312</v>
      </c>
      <c r="C19" s="260">
        <v>43312</v>
      </c>
      <c r="D19" s="260">
        <v>47060</v>
      </c>
      <c r="E19" s="187" t="s">
        <v>177</v>
      </c>
      <c r="F19" s="187" t="s">
        <v>258</v>
      </c>
      <c r="G19" s="187" t="s">
        <v>59</v>
      </c>
      <c r="H19" s="187" t="s">
        <v>149</v>
      </c>
      <c r="I19" s="187" t="s">
        <v>629</v>
      </c>
      <c r="J19" s="187" t="s">
        <v>50</v>
      </c>
      <c r="K19" s="187" t="s">
        <v>95</v>
      </c>
      <c r="L19" s="187"/>
      <c r="M19" s="187" t="s">
        <v>226</v>
      </c>
      <c r="N19" s="188">
        <v>7510</v>
      </c>
      <c r="O19" s="261">
        <v>0.5</v>
      </c>
      <c r="P19" s="187"/>
      <c r="Q19" s="187"/>
      <c r="R19" s="187"/>
      <c r="S19" s="187"/>
      <c r="T19" s="187"/>
      <c r="U19" s="189">
        <v>15768</v>
      </c>
      <c r="V19" s="187"/>
      <c r="W19" s="270"/>
      <c r="X19" s="262"/>
      <c r="Y19" s="421"/>
      <c r="Z19" s="243" t="s">
        <v>660</v>
      </c>
      <c r="AA19" s="270">
        <v>0.5</v>
      </c>
    </row>
    <row r="20" spans="1:30" s="27" customFormat="1" ht="26.25" hidden="1" customHeight="1" thickBot="1" x14ac:dyDescent="0.3">
      <c r="A20" s="191" t="s">
        <v>267</v>
      </c>
      <c r="B20" s="192">
        <v>39724</v>
      </c>
      <c r="C20" s="263" t="s">
        <v>97</v>
      </c>
      <c r="D20" s="263" t="s">
        <v>141</v>
      </c>
      <c r="E20" s="193" t="s">
        <v>178</v>
      </c>
      <c r="F20" s="193" t="s">
        <v>258</v>
      </c>
      <c r="G20" s="193" t="s">
        <v>59</v>
      </c>
      <c r="H20" s="193" t="s">
        <v>149</v>
      </c>
      <c r="I20" s="193" t="s">
        <v>273</v>
      </c>
      <c r="J20" s="193" t="s">
        <v>50</v>
      </c>
      <c r="K20" s="193" t="s">
        <v>95</v>
      </c>
      <c r="L20" s="193"/>
      <c r="M20" s="193" t="s">
        <v>226</v>
      </c>
      <c r="N20" s="194">
        <v>7510</v>
      </c>
      <c r="O20" s="255">
        <v>0.6</v>
      </c>
      <c r="P20" s="193"/>
      <c r="Q20" s="193"/>
      <c r="R20" s="193"/>
      <c r="S20" s="193"/>
      <c r="T20" s="193"/>
      <c r="U20" s="195">
        <v>18921.599999999999</v>
      </c>
      <c r="V20" s="193"/>
      <c r="W20" s="190"/>
      <c r="X20" s="264" t="s">
        <v>573</v>
      </c>
      <c r="Y20" s="265">
        <v>42765</v>
      </c>
      <c r="Z20" s="243"/>
      <c r="AA20" s="391"/>
    </row>
    <row r="21" spans="1:30" s="28" customFormat="1" ht="27.75" hidden="1" customHeight="1" thickBot="1" x14ac:dyDescent="0.3">
      <c r="A21" s="191" t="s">
        <v>193</v>
      </c>
      <c r="B21" s="192">
        <v>39734</v>
      </c>
      <c r="C21" s="263" t="s">
        <v>97</v>
      </c>
      <c r="D21" s="192">
        <v>43082</v>
      </c>
      <c r="E21" s="193" t="s">
        <v>179</v>
      </c>
      <c r="F21" s="193" t="s">
        <v>258</v>
      </c>
      <c r="G21" s="193" t="s">
        <v>59</v>
      </c>
      <c r="H21" s="193" t="s">
        <v>149</v>
      </c>
      <c r="I21" s="193" t="s">
        <v>273</v>
      </c>
      <c r="J21" s="193" t="s">
        <v>50</v>
      </c>
      <c r="K21" s="193" t="s">
        <v>95</v>
      </c>
      <c r="L21" s="193"/>
      <c r="M21" s="193" t="s">
        <v>226</v>
      </c>
      <c r="N21" s="194">
        <v>7510</v>
      </c>
      <c r="O21" s="255">
        <v>0.3</v>
      </c>
      <c r="P21" s="193" t="s">
        <v>8</v>
      </c>
      <c r="Q21" s="193"/>
      <c r="R21" s="193"/>
      <c r="S21" s="193"/>
      <c r="T21" s="193"/>
      <c r="U21" s="195">
        <v>4000</v>
      </c>
      <c r="V21" s="193"/>
      <c r="W21" s="198"/>
      <c r="X21" s="264" t="s">
        <v>625</v>
      </c>
      <c r="Y21" s="265">
        <v>43083</v>
      </c>
      <c r="Z21" s="198"/>
      <c r="AA21" s="391"/>
    </row>
    <row r="22" spans="1:30" s="27" customFormat="1" ht="27.75" customHeight="1" thickBot="1" x14ac:dyDescent="0.3">
      <c r="A22" s="185" t="s">
        <v>624</v>
      </c>
      <c r="B22" s="186">
        <v>43083</v>
      </c>
      <c r="C22" s="260" t="s">
        <v>97</v>
      </c>
      <c r="D22" s="186">
        <v>46734</v>
      </c>
      <c r="E22" s="187" t="s">
        <v>179</v>
      </c>
      <c r="F22" s="187" t="s">
        <v>258</v>
      </c>
      <c r="G22" s="187" t="s">
        <v>59</v>
      </c>
      <c r="H22" s="187" t="s">
        <v>149</v>
      </c>
      <c r="I22" s="187" t="s">
        <v>629</v>
      </c>
      <c r="J22" s="187" t="s">
        <v>50</v>
      </c>
      <c r="K22" s="187" t="s">
        <v>95</v>
      </c>
      <c r="L22" s="187"/>
      <c r="M22" s="187" t="s">
        <v>226</v>
      </c>
      <c r="N22" s="188">
        <v>7510</v>
      </c>
      <c r="O22" s="261">
        <v>0.3</v>
      </c>
      <c r="P22" s="187" t="s">
        <v>8</v>
      </c>
      <c r="Q22" s="187"/>
      <c r="R22" s="187"/>
      <c r="S22" s="187"/>
      <c r="T22" s="187"/>
      <c r="U22" s="189">
        <v>4000</v>
      </c>
      <c r="V22" s="187"/>
      <c r="W22" s="190"/>
      <c r="X22" s="243"/>
      <c r="Y22" s="243"/>
      <c r="Z22" s="190"/>
      <c r="AA22" s="270">
        <v>0.3</v>
      </c>
    </row>
    <row r="23" spans="1:30" s="27" customFormat="1" ht="27.75" customHeight="1" thickBot="1" x14ac:dyDescent="0.3">
      <c r="A23" s="185" t="s">
        <v>628</v>
      </c>
      <c r="B23" s="186">
        <v>43101</v>
      </c>
      <c r="C23" s="260">
        <v>43101</v>
      </c>
      <c r="D23" s="186">
        <v>46753</v>
      </c>
      <c r="E23" s="187" t="s">
        <v>613</v>
      </c>
      <c r="F23" s="187" t="s">
        <v>258</v>
      </c>
      <c r="G23" s="187" t="s">
        <v>59</v>
      </c>
      <c r="H23" s="187" t="s">
        <v>149</v>
      </c>
      <c r="I23" s="262" t="s">
        <v>642</v>
      </c>
      <c r="J23" s="187" t="s">
        <v>50</v>
      </c>
      <c r="K23" s="187" t="s">
        <v>95</v>
      </c>
      <c r="L23" s="187"/>
      <c r="M23" s="187" t="s">
        <v>226</v>
      </c>
      <c r="N23" s="188">
        <v>7510</v>
      </c>
      <c r="O23" s="261">
        <v>0.2</v>
      </c>
      <c r="P23" s="187"/>
      <c r="Q23" s="187"/>
      <c r="R23" s="187"/>
      <c r="S23" s="187"/>
      <c r="T23" s="187"/>
      <c r="U23" s="189">
        <v>6307</v>
      </c>
      <c r="V23" s="187"/>
      <c r="W23" s="190"/>
      <c r="X23" s="243"/>
      <c r="Y23" s="243"/>
      <c r="Z23" s="243" t="s">
        <v>855</v>
      </c>
      <c r="AA23" s="270">
        <v>0.2</v>
      </c>
    </row>
    <row r="24" spans="1:30" s="27" customFormat="1" ht="27.75" customHeight="1" thickBot="1" x14ac:dyDescent="0.3">
      <c r="A24" s="185" t="s">
        <v>659</v>
      </c>
      <c r="B24" s="186">
        <v>43340</v>
      </c>
      <c r="C24" s="260">
        <v>43340</v>
      </c>
      <c r="D24" s="260">
        <v>46993</v>
      </c>
      <c r="E24" s="187" t="s">
        <v>613</v>
      </c>
      <c r="F24" s="187" t="s">
        <v>258</v>
      </c>
      <c r="G24" s="187" t="s">
        <v>59</v>
      </c>
      <c r="H24" s="187" t="s">
        <v>149</v>
      </c>
      <c r="I24" s="262" t="s">
        <v>643</v>
      </c>
      <c r="J24" s="187" t="s">
        <v>50</v>
      </c>
      <c r="K24" s="187" t="s">
        <v>95</v>
      </c>
      <c r="L24" s="187"/>
      <c r="M24" s="187" t="s">
        <v>226</v>
      </c>
      <c r="N24" s="188">
        <v>7510</v>
      </c>
      <c r="O24" s="261">
        <v>0.2</v>
      </c>
      <c r="P24" s="187"/>
      <c r="Q24" s="187"/>
      <c r="R24" s="187"/>
      <c r="S24" s="187"/>
      <c r="T24" s="187"/>
      <c r="U24" s="189">
        <v>6307</v>
      </c>
      <c r="V24" s="187"/>
      <c r="W24" s="190"/>
      <c r="X24" s="243"/>
      <c r="Y24" s="243"/>
      <c r="Z24" s="243" t="s">
        <v>657</v>
      </c>
      <c r="AA24" s="270">
        <v>0.2</v>
      </c>
    </row>
    <row r="25" spans="1:30" s="27" customFormat="1" ht="27.75" customHeight="1" thickBot="1" x14ac:dyDescent="0.3">
      <c r="A25" s="185">
        <v>11610071</v>
      </c>
      <c r="B25" s="186">
        <v>43518</v>
      </c>
      <c r="C25" s="260">
        <v>43518</v>
      </c>
      <c r="D25" s="260">
        <v>47171</v>
      </c>
      <c r="E25" s="187" t="s">
        <v>662</v>
      </c>
      <c r="F25" s="187" t="s">
        <v>258</v>
      </c>
      <c r="G25" s="187" t="s">
        <v>59</v>
      </c>
      <c r="H25" s="187" t="s">
        <v>149</v>
      </c>
      <c r="I25" s="187" t="s">
        <v>629</v>
      </c>
      <c r="J25" s="187" t="s">
        <v>50</v>
      </c>
      <c r="K25" s="187" t="s">
        <v>95</v>
      </c>
      <c r="L25" s="187"/>
      <c r="M25" s="187" t="s">
        <v>226</v>
      </c>
      <c r="N25" s="188">
        <v>7510</v>
      </c>
      <c r="O25" s="261">
        <v>0.1</v>
      </c>
      <c r="P25" s="187"/>
      <c r="Q25" s="187"/>
      <c r="R25" s="187"/>
      <c r="S25" s="187"/>
      <c r="T25" s="187"/>
      <c r="U25" s="189">
        <v>3154</v>
      </c>
      <c r="V25" s="187"/>
      <c r="W25" s="190"/>
      <c r="X25" s="243"/>
      <c r="Y25" s="243"/>
      <c r="Z25" s="243" t="s">
        <v>657</v>
      </c>
      <c r="AA25" s="270">
        <v>0.1</v>
      </c>
    </row>
    <row r="26" spans="1:30" s="27" customFormat="1" ht="27.75" customHeight="1" thickBot="1" x14ac:dyDescent="0.3">
      <c r="A26" s="185" t="s">
        <v>781</v>
      </c>
      <c r="B26" s="186">
        <v>44540</v>
      </c>
      <c r="C26" s="260">
        <v>44540</v>
      </c>
      <c r="D26" s="260">
        <v>46192</v>
      </c>
      <c r="E26" s="187" t="s">
        <v>782</v>
      </c>
      <c r="F26" s="187" t="s">
        <v>258</v>
      </c>
      <c r="G26" s="187" t="s">
        <v>59</v>
      </c>
      <c r="H26" s="187" t="s">
        <v>149</v>
      </c>
      <c r="I26" s="187" t="s">
        <v>629</v>
      </c>
      <c r="J26" s="187" t="s">
        <v>50</v>
      </c>
      <c r="K26" s="187" t="s">
        <v>95</v>
      </c>
      <c r="L26" s="187"/>
      <c r="M26" s="187" t="s">
        <v>226</v>
      </c>
      <c r="N26" s="188">
        <v>7510</v>
      </c>
      <c r="O26" s="261">
        <v>0.1</v>
      </c>
      <c r="P26" s="187"/>
      <c r="Q26" s="187"/>
      <c r="R26" s="187"/>
      <c r="S26" s="187"/>
      <c r="T26" s="187"/>
      <c r="U26" s="189">
        <v>3154</v>
      </c>
      <c r="V26" s="187"/>
      <c r="W26" s="190" t="s">
        <v>785</v>
      </c>
      <c r="X26" s="243"/>
      <c r="Y26" s="243"/>
      <c r="Z26" s="243" t="s">
        <v>657</v>
      </c>
      <c r="AA26" s="270">
        <v>0.1</v>
      </c>
    </row>
    <row r="27" spans="1:30" s="27" customFormat="1" ht="27.75" customHeight="1" thickBot="1" x14ac:dyDescent="0.3">
      <c r="A27" s="185" t="s">
        <v>783</v>
      </c>
      <c r="B27" s="186">
        <v>44540</v>
      </c>
      <c r="C27" s="260">
        <v>44540</v>
      </c>
      <c r="D27" s="260">
        <v>46192</v>
      </c>
      <c r="E27" s="187" t="s">
        <v>784</v>
      </c>
      <c r="F27" s="187" t="s">
        <v>258</v>
      </c>
      <c r="G27" s="187" t="s">
        <v>59</v>
      </c>
      <c r="H27" s="187" t="s">
        <v>149</v>
      </c>
      <c r="I27" s="187" t="s">
        <v>629</v>
      </c>
      <c r="J27" s="187" t="s">
        <v>50</v>
      </c>
      <c r="K27" s="187" t="s">
        <v>95</v>
      </c>
      <c r="L27" s="187"/>
      <c r="M27" s="187" t="s">
        <v>226</v>
      </c>
      <c r="N27" s="188">
        <v>7510</v>
      </c>
      <c r="O27" s="261">
        <v>0.1</v>
      </c>
      <c r="P27" s="187"/>
      <c r="Q27" s="187"/>
      <c r="R27" s="187"/>
      <c r="S27" s="187"/>
      <c r="T27" s="187"/>
      <c r="U27" s="189">
        <v>3154</v>
      </c>
      <c r="V27" s="187"/>
      <c r="W27" s="190" t="s">
        <v>786</v>
      </c>
      <c r="X27" s="243"/>
      <c r="Y27" s="243"/>
      <c r="Z27" s="243" t="s">
        <v>657</v>
      </c>
      <c r="AA27" s="270">
        <v>0.1</v>
      </c>
    </row>
    <row r="28" spans="1:30" s="27" customFormat="1" ht="27.75" customHeight="1" thickBot="1" x14ac:dyDescent="0.3">
      <c r="A28" s="185" t="s">
        <v>850</v>
      </c>
      <c r="B28" s="186">
        <v>45288</v>
      </c>
      <c r="C28" s="260">
        <v>45288</v>
      </c>
      <c r="D28" s="260">
        <v>48941</v>
      </c>
      <c r="E28" s="187" t="s">
        <v>843</v>
      </c>
      <c r="F28" s="187" t="s">
        <v>258</v>
      </c>
      <c r="G28" s="187" t="s">
        <v>59</v>
      </c>
      <c r="H28" s="187" t="s">
        <v>149</v>
      </c>
      <c r="I28" s="187" t="s">
        <v>629</v>
      </c>
      <c r="J28" s="187" t="s">
        <v>50</v>
      </c>
      <c r="K28" s="187" t="s">
        <v>95</v>
      </c>
      <c r="L28" s="187"/>
      <c r="M28" s="187" t="s">
        <v>226</v>
      </c>
      <c r="N28" s="188">
        <v>7510</v>
      </c>
      <c r="O28" s="261">
        <v>0.1</v>
      </c>
      <c r="P28" s="187"/>
      <c r="Q28" s="187"/>
      <c r="R28" s="187"/>
      <c r="S28" s="187"/>
      <c r="T28" s="187"/>
      <c r="U28" s="189">
        <v>3154</v>
      </c>
      <c r="V28" s="187"/>
      <c r="W28" s="190"/>
      <c r="X28" s="243"/>
      <c r="Y28" s="243"/>
      <c r="Z28" s="243" t="s">
        <v>657</v>
      </c>
      <c r="AA28" s="270">
        <v>0.1</v>
      </c>
    </row>
    <row r="29" spans="1:30" s="27" customFormat="1" ht="27.75" customHeight="1" thickBot="1" x14ac:dyDescent="0.3">
      <c r="A29" s="185" t="s">
        <v>851</v>
      </c>
      <c r="B29" s="186">
        <v>45288</v>
      </c>
      <c r="C29" s="260">
        <v>45288</v>
      </c>
      <c r="D29" s="260">
        <v>48941</v>
      </c>
      <c r="E29" s="187" t="s">
        <v>842</v>
      </c>
      <c r="F29" s="187" t="s">
        <v>258</v>
      </c>
      <c r="G29" s="187" t="s">
        <v>59</v>
      </c>
      <c r="H29" s="187" t="s">
        <v>149</v>
      </c>
      <c r="I29" s="187" t="s">
        <v>629</v>
      </c>
      <c r="J29" s="187" t="s">
        <v>50</v>
      </c>
      <c r="K29" s="187" t="s">
        <v>95</v>
      </c>
      <c r="L29" s="187"/>
      <c r="M29" s="187" t="s">
        <v>226</v>
      </c>
      <c r="N29" s="188">
        <v>7510</v>
      </c>
      <c r="O29" s="261">
        <v>0.1</v>
      </c>
      <c r="P29" s="187"/>
      <c r="Q29" s="187"/>
      <c r="R29" s="187"/>
      <c r="S29" s="187"/>
      <c r="T29" s="187"/>
      <c r="U29" s="189">
        <v>3154</v>
      </c>
      <c r="V29" s="187"/>
      <c r="W29" s="190"/>
      <c r="X29" s="243"/>
      <c r="Y29" s="243"/>
      <c r="Z29" s="243" t="s">
        <v>657</v>
      </c>
      <c r="AA29" s="270">
        <v>0.1</v>
      </c>
    </row>
    <row r="30" spans="1:30" s="27" customFormat="1" ht="27.75" customHeight="1" thickBot="1" x14ac:dyDescent="0.3">
      <c r="A30" s="185" t="s">
        <v>876</v>
      </c>
      <c r="B30" s="186">
        <v>45656</v>
      </c>
      <c r="C30" s="260">
        <v>45656</v>
      </c>
      <c r="D30" s="260">
        <v>49308</v>
      </c>
      <c r="E30" s="187" t="s">
        <v>613</v>
      </c>
      <c r="F30" s="187" t="s">
        <v>258</v>
      </c>
      <c r="G30" s="187" t="s">
        <v>59</v>
      </c>
      <c r="H30" s="187" t="s">
        <v>149</v>
      </c>
      <c r="I30" s="187" t="s">
        <v>629</v>
      </c>
      <c r="J30" s="187" t="s">
        <v>50</v>
      </c>
      <c r="K30" s="187" t="s">
        <v>95</v>
      </c>
      <c r="L30" s="187"/>
      <c r="M30" s="187" t="s">
        <v>226</v>
      </c>
      <c r="N30" s="188">
        <v>7510</v>
      </c>
      <c r="O30" s="261">
        <v>0.5</v>
      </c>
      <c r="P30" s="187"/>
      <c r="Q30" s="187"/>
      <c r="R30" s="187"/>
      <c r="S30" s="187"/>
      <c r="T30" s="187"/>
      <c r="U30" s="189">
        <v>15768</v>
      </c>
      <c r="V30" s="187"/>
      <c r="W30" s="190" t="s">
        <v>852</v>
      </c>
      <c r="X30" s="243"/>
      <c r="Y30" s="243"/>
      <c r="Z30" s="243" t="s">
        <v>657</v>
      </c>
      <c r="AA30" s="270">
        <v>1.8</v>
      </c>
    </row>
    <row r="31" spans="1:30" s="82" customFormat="1" ht="12.75" customHeight="1" x14ac:dyDescent="0.25">
      <c r="A31" s="73"/>
      <c r="B31" s="72"/>
      <c r="C31" s="78"/>
      <c r="D31" s="78"/>
      <c r="E31" s="73"/>
      <c r="F31" s="73"/>
      <c r="G31" s="73"/>
      <c r="H31" s="73"/>
      <c r="I31" s="73"/>
      <c r="J31" s="73"/>
      <c r="K31" s="73"/>
      <c r="L31" s="73"/>
      <c r="M31" s="73"/>
      <c r="N31" s="73"/>
      <c r="S31" s="73"/>
      <c r="T31" s="73"/>
      <c r="U31" s="71"/>
      <c r="V31" s="73"/>
      <c r="W31" s="45"/>
      <c r="X31" s="27"/>
      <c r="Y31" s="27"/>
      <c r="AA31" s="617">
        <v>3.2</v>
      </c>
      <c r="AB31" s="77" t="s">
        <v>394</v>
      </c>
      <c r="AC31" s="73"/>
      <c r="AD31" s="73"/>
    </row>
    <row r="32" spans="1:30" s="82" customFormat="1" ht="12.75" customHeight="1" x14ac:dyDescent="0.25">
      <c r="A32" s="73"/>
      <c r="B32" s="72"/>
      <c r="C32" s="78"/>
      <c r="D32" s="78"/>
      <c r="E32" s="73"/>
      <c r="F32" s="73"/>
      <c r="G32" s="73"/>
      <c r="H32" s="73"/>
      <c r="I32" s="73"/>
      <c r="J32" s="73"/>
      <c r="K32" s="73"/>
      <c r="L32" s="73"/>
      <c r="M32" s="73"/>
      <c r="N32" s="73"/>
      <c r="S32" s="73"/>
      <c r="T32" s="73"/>
      <c r="U32" s="71"/>
      <c r="V32" s="73"/>
      <c r="W32" s="45"/>
      <c r="X32" s="27"/>
      <c r="Y32" s="27"/>
      <c r="AA32" s="378">
        <f>SUM(AA9:AA30)</f>
        <v>4</v>
      </c>
      <c r="AB32" s="73" t="s">
        <v>395</v>
      </c>
      <c r="AC32" s="73"/>
      <c r="AD32" s="73"/>
    </row>
    <row r="33" spans="1:31" s="82" customFormat="1" ht="12.75" customHeight="1" x14ac:dyDescent="0.25">
      <c r="A33" s="73"/>
      <c r="B33" s="72"/>
      <c r="C33" s="78"/>
      <c r="D33" s="78"/>
      <c r="E33" s="73"/>
      <c r="F33" s="73"/>
      <c r="G33" s="73"/>
      <c r="H33" s="73"/>
      <c r="I33" s="73"/>
      <c r="J33" s="73"/>
      <c r="K33" s="73"/>
      <c r="L33" s="73"/>
      <c r="M33" s="73"/>
      <c r="N33" s="73"/>
      <c r="S33" s="73"/>
      <c r="T33" s="73"/>
      <c r="U33" s="71"/>
      <c r="V33" s="73"/>
      <c r="W33" s="45"/>
      <c r="X33" s="27"/>
      <c r="Y33" s="53"/>
      <c r="AA33" s="371">
        <v>14</v>
      </c>
      <c r="AB33" s="82" t="s">
        <v>846</v>
      </c>
      <c r="AC33" s="73"/>
      <c r="AD33" s="575" t="s">
        <v>523</v>
      </c>
    </row>
    <row r="34" spans="1:31" s="82" customFormat="1" ht="12.75" customHeight="1" x14ac:dyDescent="0.25">
      <c r="A34" s="73"/>
      <c r="B34" s="72"/>
      <c r="C34" s="78"/>
      <c r="D34" s="78"/>
      <c r="E34" s="73"/>
      <c r="F34" s="73"/>
      <c r="G34" s="73"/>
      <c r="H34" s="73"/>
      <c r="I34" s="73"/>
      <c r="J34" s="73"/>
      <c r="K34" s="73"/>
      <c r="L34" s="73"/>
      <c r="M34" s="73"/>
      <c r="N34" s="73"/>
      <c r="S34" s="73"/>
      <c r="T34" s="73"/>
      <c r="U34" s="71"/>
      <c r="V34" s="73"/>
      <c r="W34" s="45"/>
      <c r="X34" s="63"/>
      <c r="Y34" s="30"/>
      <c r="AA34" s="371">
        <v>32</v>
      </c>
      <c r="AB34" s="73" t="s">
        <v>401</v>
      </c>
      <c r="AC34" s="73"/>
      <c r="AD34" s="77" t="s">
        <v>844</v>
      </c>
      <c r="AE34" s="574">
        <v>45292</v>
      </c>
    </row>
    <row r="35" spans="1:31" s="82" customFormat="1" ht="12.75" customHeight="1" x14ac:dyDescent="0.25">
      <c r="A35" s="73"/>
      <c r="B35" s="72"/>
      <c r="C35" s="78"/>
      <c r="D35" s="78"/>
      <c r="E35" s="73"/>
      <c r="F35" s="73"/>
      <c r="G35" s="73"/>
      <c r="H35" s="73"/>
      <c r="I35" s="73"/>
      <c r="J35" s="73"/>
      <c r="K35" s="73"/>
      <c r="L35" s="73"/>
      <c r="M35" s="73"/>
      <c r="N35" s="73"/>
      <c r="S35" s="73"/>
      <c r="T35" s="73"/>
      <c r="U35" s="71"/>
      <c r="V35" s="73"/>
      <c r="W35" s="45"/>
      <c r="X35" s="53"/>
      <c r="Y35" s="26"/>
      <c r="AA35" s="379">
        <f>AA33-AA32-AA31</f>
        <v>6.8</v>
      </c>
      <c r="AB35" s="73" t="s">
        <v>608</v>
      </c>
      <c r="AC35" s="73"/>
      <c r="AD35" s="73"/>
    </row>
    <row r="36" spans="1:31" s="82" customFormat="1" ht="12.75" customHeight="1" x14ac:dyDescent="0.25">
      <c r="A36" s="73"/>
      <c r="B36" s="72"/>
      <c r="C36" s="78"/>
      <c r="D36" s="78"/>
      <c r="E36" s="73"/>
      <c r="F36" s="73"/>
      <c r="G36" s="73"/>
      <c r="H36" s="73"/>
      <c r="I36" s="73"/>
      <c r="J36" s="73"/>
      <c r="K36" s="73"/>
      <c r="L36" s="73"/>
      <c r="M36" s="73"/>
      <c r="N36" s="73"/>
      <c r="S36" s="73"/>
      <c r="T36" s="73"/>
      <c r="U36" s="71"/>
      <c r="V36" s="73"/>
      <c r="W36" s="45"/>
      <c r="X36" s="27"/>
      <c r="Y36" s="27"/>
    </row>
    <row r="37" spans="1:31" s="82" customFormat="1" ht="12.75" customHeight="1" x14ac:dyDescent="0.25">
      <c r="A37" s="73"/>
      <c r="B37" s="72"/>
      <c r="C37" s="78"/>
      <c r="D37" s="78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1"/>
      <c r="V37" s="73"/>
      <c r="W37" s="45"/>
      <c r="X37" s="27"/>
      <c r="Y37" s="27"/>
    </row>
    <row r="38" spans="1:31" s="82" customFormat="1" ht="12.75" customHeight="1" x14ac:dyDescent="0.25">
      <c r="A38" s="73"/>
      <c r="B38" s="72"/>
      <c r="C38" s="78"/>
      <c r="D38" s="78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1"/>
      <c r="V38" s="73"/>
      <c r="W38" s="45"/>
      <c r="X38" s="27"/>
      <c r="Y38" s="27"/>
    </row>
    <row r="39" spans="1:31" s="82" customFormat="1" ht="12.75" customHeight="1" x14ac:dyDescent="0.25">
      <c r="A39" s="73"/>
      <c r="B39" s="72"/>
      <c r="C39" s="78"/>
      <c r="D39" s="78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1"/>
      <c r="V39" s="73"/>
      <c r="W39" s="45"/>
      <c r="X39" s="53"/>
      <c r="Y39" s="81"/>
    </row>
    <row r="40" spans="1:31" s="82" customFormat="1" ht="12.75" customHeight="1" x14ac:dyDescent="0.25">
      <c r="A40" s="73"/>
      <c r="B40" s="72"/>
      <c r="C40" s="78"/>
      <c r="D40" s="78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1"/>
      <c r="V40" s="73"/>
      <c r="W40" s="45"/>
      <c r="X40" s="27"/>
      <c r="Y40" s="27"/>
    </row>
    <row r="41" spans="1:31" s="82" customFormat="1" ht="12.75" customHeight="1" x14ac:dyDescent="0.25">
      <c r="A41" s="73"/>
      <c r="B41" s="72"/>
      <c r="C41" s="78"/>
      <c r="D41" s="78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1"/>
      <c r="V41" s="73"/>
      <c r="W41" s="45"/>
      <c r="X41" s="27"/>
      <c r="Y41" s="27"/>
    </row>
    <row r="42" spans="1:31" s="82" customFormat="1" ht="12.75" customHeight="1" x14ac:dyDescent="0.25">
      <c r="A42" s="73"/>
      <c r="B42" s="72"/>
      <c r="C42" s="78"/>
      <c r="D42" s="78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1"/>
      <c r="V42" s="73"/>
      <c r="W42" s="45"/>
      <c r="X42" s="27"/>
      <c r="Y42" s="27"/>
    </row>
    <row r="43" spans="1:31" s="82" customFormat="1" ht="12.75" customHeight="1" x14ac:dyDescent="0.25">
      <c r="A43" s="73"/>
      <c r="B43" s="72"/>
      <c r="C43" s="78"/>
      <c r="D43" s="78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1"/>
      <c r="V43" s="73"/>
      <c r="W43" s="45"/>
      <c r="X43" s="27"/>
      <c r="Y43" s="27"/>
    </row>
    <row r="44" spans="1:31" s="82" customFormat="1" ht="12.75" customHeight="1" x14ac:dyDescent="0.25">
      <c r="A44" s="73"/>
      <c r="B44" s="72"/>
      <c r="C44" s="78"/>
      <c r="D44" s="78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1"/>
      <c r="V44" s="73"/>
      <c r="W44" s="45"/>
      <c r="X44" s="27"/>
      <c r="Y44" s="27"/>
    </row>
    <row r="45" spans="1:31" s="82" customFormat="1" ht="12.75" customHeight="1" x14ac:dyDescent="0.25">
      <c r="A45" s="73"/>
      <c r="B45" s="72"/>
      <c r="C45" s="78"/>
      <c r="D45" s="78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1"/>
      <c r="V45" s="73"/>
      <c r="W45" s="45"/>
      <c r="X45" s="27"/>
      <c r="Y45" s="27"/>
    </row>
    <row r="46" spans="1:31" s="82" customFormat="1" ht="12.75" customHeight="1" x14ac:dyDescent="0.25">
      <c r="A46" s="73"/>
      <c r="B46" s="72"/>
      <c r="C46" s="78"/>
      <c r="D46" s="78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1"/>
      <c r="V46" s="73"/>
      <c r="W46" s="45"/>
      <c r="X46" s="27"/>
      <c r="Y46" s="27"/>
    </row>
    <row r="47" spans="1:31" s="82" customFormat="1" ht="12.75" customHeight="1" x14ac:dyDescent="0.25">
      <c r="A47" s="73"/>
      <c r="B47" s="72"/>
      <c r="C47" s="78"/>
      <c r="D47" s="78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1"/>
      <c r="V47" s="73"/>
      <c r="W47" s="45"/>
      <c r="X47" s="27"/>
      <c r="Y47" s="27"/>
    </row>
    <row r="48" spans="1:31" s="82" customFormat="1" ht="12.75" customHeight="1" x14ac:dyDescent="0.25">
      <c r="A48" s="73"/>
      <c r="B48" s="72"/>
      <c r="C48" s="78"/>
      <c r="D48" s="78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1"/>
      <c r="V48" s="73"/>
      <c r="W48" s="45"/>
      <c r="X48" s="27"/>
      <c r="Y48" s="27"/>
    </row>
    <row r="49" spans="1:25" s="82" customFormat="1" ht="12.75" customHeight="1" x14ac:dyDescent="0.25">
      <c r="A49" s="73"/>
      <c r="B49" s="72"/>
      <c r="C49" s="78"/>
      <c r="D49" s="78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1"/>
      <c r="V49" s="73"/>
      <c r="W49" s="45"/>
      <c r="X49" s="27"/>
      <c r="Y49" s="27"/>
    </row>
    <row r="50" spans="1:25" s="82" customFormat="1" ht="12.75" customHeight="1" x14ac:dyDescent="0.25">
      <c r="A50" s="73"/>
      <c r="B50" s="72"/>
      <c r="C50" s="78"/>
      <c r="D50" s="78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1"/>
      <c r="V50" s="73"/>
      <c r="W50" s="45"/>
      <c r="X50" s="27"/>
      <c r="Y50" s="27"/>
    </row>
    <row r="51" spans="1:25" s="82" customFormat="1" ht="12.75" customHeight="1" x14ac:dyDescent="0.25">
      <c r="A51" s="73"/>
      <c r="B51" s="72"/>
      <c r="C51" s="78"/>
      <c r="D51" s="78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1"/>
      <c r="V51" s="73"/>
      <c r="W51" s="45"/>
      <c r="X51" s="27"/>
      <c r="Y51" s="27"/>
    </row>
    <row r="52" spans="1:25" s="82" customFormat="1" ht="12.75" customHeight="1" x14ac:dyDescent="0.25">
      <c r="A52" s="73"/>
      <c r="B52" s="72"/>
      <c r="C52" s="78"/>
      <c r="D52" s="78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1"/>
      <c r="V52" s="73"/>
      <c r="W52" s="45"/>
      <c r="X52" s="27"/>
      <c r="Y52" s="27"/>
    </row>
    <row r="53" spans="1:25" s="82" customFormat="1" ht="12.75" customHeight="1" x14ac:dyDescent="0.25">
      <c r="A53" s="73"/>
      <c r="B53" s="72"/>
      <c r="C53" s="78"/>
      <c r="D53" s="78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1"/>
      <c r="V53" s="73"/>
      <c r="W53" s="45"/>
      <c r="X53" s="27"/>
      <c r="Y53" s="27"/>
    </row>
    <row r="54" spans="1:25" s="82" customFormat="1" ht="12.75" customHeight="1" x14ac:dyDescent="0.25">
      <c r="A54" s="73"/>
      <c r="B54" s="72"/>
      <c r="C54" s="78"/>
      <c r="D54" s="78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1"/>
      <c r="V54" s="73"/>
      <c r="W54" s="45"/>
      <c r="X54" s="27"/>
      <c r="Y54" s="27"/>
    </row>
    <row r="55" spans="1:25" s="82" customFormat="1" ht="12.75" customHeight="1" x14ac:dyDescent="0.25">
      <c r="A55" s="73"/>
      <c r="B55" s="72"/>
      <c r="C55" s="78"/>
      <c r="D55" s="78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1"/>
      <c r="V55" s="73"/>
      <c r="W55" s="45"/>
      <c r="X55" s="27"/>
      <c r="Y55" s="27"/>
    </row>
    <row r="56" spans="1:25" s="82" customFormat="1" ht="12.75" customHeight="1" x14ac:dyDescent="0.25">
      <c r="A56" s="73"/>
      <c r="B56" s="72"/>
      <c r="C56" s="78"/>
      <c r="D56" s="78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1"/>
      <c r="V56" s="73"/>
      <c r="W56" s="45"/>
      <c r="X56" s="27"/>
      <c r="Y56" s="27"/>
    </row>
    <row r="57" spans="1:25" s="82" customFormat="1" ht="12.75" customHeight="1" x14ac:dyDescent="0.25">
      <c r="A57" s="73"/>
      <c r="B57" s="72"/>
      <c r="C57" s="78"/>
      <c r="D57" s="78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1"/>
      <c r="V57" s="73"/>
      <c r="W57" s="45"/>
      <c r="X57" s="27"/>
      <c r="Y57" s="27"/>
    </row>
    <row r="58" spans="1:25" s="82" customFormat="1" ht="12.75" customHeight="1" x14ac:dyDescent="0.25">
      <c r="A58" s="73"/>
      <c r="B58" s="72"/>
      <c r="C58" s="78"/>
      <c r="D58" s="78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1"/>
      <c r="V58" s="73"/>
      <c r="W58" s="45"/>
      <c r="X58" s="27"/>
      <c r="Y58" s="27"/>
    </row>
    <row r="59" spans="1:25" s="82" customFormat="1" ht="12.75" customHeight="1" x14ac:dyDescent="0.25">
      <c r="A59" s="73"/>
      <c r="B59" s="72"/>
      <c r="C59" s="78"/>
      <c r="D59" s="78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1"/>
      <c r="V59" s="73"/>
      <c r="W59" s="45"/>
      <c r="X59" s="27"/>
      <c r="Y59" s="27"/>
    </row>
    <row r="60" spans="1:25" s="82" customFormat="1" ht="12.75" customHeight="1" x14ac:dyDescent="0.25">
      <c r="A60" s="73"/>
      <c r="B60" s="72"/>
      <c r="C60" s="78"/>
      <c r="D60" s="78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1"/>
      <c r="V60" s="73"/>
      <c r="W60" s="45"/>
      <c r="X60" s="27"/>
      <c r="Y60" s="27"/>
    </row>
    <row r="61" spans="1:25" s="82" customFormat="1" ht="12.75" customHeight="1" x14ac:dyDescent="0.25">
      <c r="A61" s="73"/>
      <c r="B61" s="72"/>
      <c r="C61" s="78"/>
      <c r="D61" s="78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1"/>
      <c r="V61" s="73"/>
      <c r="W61" s="45"/>
      <c r="X61" s="27"/>
      <c r="Y61" s="27"/>
    </row>
    <row r="62" spans="1:25" s="82" customFormat="1" ht="12.75" customHeight="1" x14ac:dyDescent="0.25">
      <c r="A62" s="73"/>
      <c r="B62" s="72"/>
      <c r="C62" s="78"/>
      <c r="D62" s="78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1"/>
      <c r="V62" s="73"/>
      <c r="W62" s="45"/>
      <c r="X62" s="27"/>
      <c r="Y62" s="27"/>
    </row>
    <row r="63" spans="1:25" s="82" customFormat="1" ht="12.75" customHeight="1" x14ac:dyDescent="0.25">
      <c r="A63" s="73"/>
      <c r="B63" s="72"/>
      <c r="C63" s="78"/>
      <c r="D63" s="7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1"/>
      <c r="V63" s="73"/>
      <c r="W63" s="45"/>
      <c r="X63" s="27"/>
      <c r="Y63" s="27"/>
    </row>
    <row r="64" spans="1:25" s="82" customFormat="1" ht="12.75" customHeight="1" x14ac:dyDescent="0.25">
      <c r="A64" s="73"/>
      <c r="B64" s="72"/>
      <c r="C64" s="78"/>
      <c r="D64" s="78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1"/>
      <c r="V64" s="73"/>
      <c r="W64" s="45"/>
      <c r="X64" s="27"/>
      <c r="Y64" s="27"/>
    </row>
    <row r="65" spans="1:25" s="82" customFormat="1" ht="12.75" customHeight="1" x14ac:dyDescent="0.25">
      <c r="A65" s="73"/>
      <c r="B65" s="72"/>
      <c r="C65" s="78"/>
      <c r="D65" s="78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1"/>
      <c r="V65" s="73"/>
      <c r="W65" s="45"/>
      <c r="X65" s="27"/>
      <c r="Y65" s="27"/>
    </row>
    <row r="66" spans="1:25" s="82" customFormat="1" ht="12.75" customHeight="1" x14ac:dyDescent="0.25">
      <c r="A66" s="73"/>
      <c r="B66" s="72"/>
      <c r="C66" s="78"/>
      <c r="D66" s="7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1"/>
      <c r="V66" s="73"/>
      <c r="W66" s="45"/>
      <c r="X66" s="27"/>
      <c r="Y66" s="27"/>
    </row>
    <row r="67" spans="1:25" s="82" customFormat="1" ht="12.75" customHeight="1" x14ac:dyDescent="0.25">
      <c r="A67" s="73"/>
      <c r="B67" s="72"/>
      <c r="C67" s="78"/>
      <c r="D67" s="78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1"/>
      <c r="V67" s="73"/>
      <c r="W67" s="45"/>
      <c r="X67" s="27"/>
      <c r="Y67" s="27"/>
    </row>
    <row r="68" spans="1:25" s="82" customFormat="1" ht="12.75" customHeight="1" x14ac:dyDescent="0.25">
      <c r="A68" s="73"/>
      <c r="B68" s="72"/>
      <c r="C68" s="78"/>
      <c r="D68" s="78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1"/>
      <c r="V68" s="73"/>
      <c r="W68" s="45"/>
      <c r="X68" s="27"/>
      <c r="Y68" s="27"/>
    </row>
    <row r="69" spans="1:25" s="82" customFormat="1" ht="12.75" customHeight="1" x14ac:dyDescent="0.25">
      <c r="A69" s="73"/>
      <c r="B69" s="72"/>
      <c r="C69" s="78"/>
      <c r="D69" s="78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1"/>
      <c r="V69" s="73"/>
      <c r="W69" s="45"/>
      <c r="X69" s="27"/>
      <c r="Y69" s="27"/>
    </row>
    <row r="70" spans="1:25" s="82" customFormat="1" ht="12.75" customHeight="1" x14ac:dyDescent="0.25">
      <c r="A70" s="73"/>
      <c r="B70" s="72"/>
      <c r="C70" s="78"/>
      <c r="D70" s="78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1"/>
      <c r="V70" s="73"/>
      <c r="W70" s="45"/>
      <c r="X70" s="27"/>
      <c r="Y70" s="27"/>
    </row>
    <row r="71" spans="1:25" s="82" customFormat="1" ht="12.75" customHeight="1" x14ac:dyDescent="0.25">
      <c r="A71" s="73"/>
      <c r="B71" s="72"/>
      <c r="C71" s="78"/>
      <c r="D71" s="78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1"/>
      <c r="V71" s="73"/>
      <c r="W71" s="45"/>
      <c r="X71" s="27"/>
      <c r="Y71" s="27"/>
    </row>
    <row r="72" spans="1:25" s="82" customFormat="1" ht="12.75" customHeight="1" x14ac:dyDescent="0.25">
      <c r="A72" s="73"/>
      <c r="B72" s="72"/>
      <c r="C72" s="78"/>
      <c r="D72" s="78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1"/>
      <c r="V72" s="73"/>
      <c r="W72" s="45"/>
      <c r="X72" s="27"/>
      <c r="Y72" s="27"/>
    </row>
    <row r="73" spans="1:25" s="82" customFormat="1" ht="12.75" customHeight="1" x14ac:dyDescent="0.25">
      <c r="A73" s="73"/>
      <c r="B73" s="72"/>
      <c r="C73" s="78"/>
      <c r="D73" s="78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1"/>
      <c r="V73" s="73"/>
      <c r="W73" s="45"/>
      <c r="X73" s="27"/>
      <c r="Y73" s="27"/>
    </row>
    <row r="74" spans="1:25" s="82" customFormat="1" ht="12.75" customHeight="1" x14ac:dyDescent="0.25">
      <c r="A74" s="73"/>
      <c r="B74" s="72"/>
      <c r="C74" s="78"/>
      <c r="D74" s="78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1"/>
      <c r="V74" s="73"/>
      <c r="W74" s="45"/>
      <c r="X74" s="27"/>
      <c r="Y74" s="27"/>
    </row>
    <row r="75" spans="1:25" s="82" customFormat="1" ht="12.75" customHeight="1" x14ac:dyDescent="0.25">
      <c r="A75" s="73"/>
      <c r="B75" s="72"/>
      <c r="C75" s="78"/>
      <c r="D75" s="78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1"/>
      <c r="V75" s="73"/>
      <c r="W75" s="45"/>
      <c r="X75" s="27"/>
      <c r="Y75" s="27"/>
    </row>
    <row r="76" spans="1:25" s="82" customFormat="1" ht="12.75" customHeight="1" x14ac:dyDescent="0.25">
      <c r="A76" s="73"/>
      <c r="B76" s="72"/>
      <c r="C76" s="78"/>
      <c r="D76" s="78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1"/>
      <c r="V76" s="73"/>
      <c r="W76" s="45"/>
      <c r="X76" s="27"/>
      <c r="Y76" s="27"/>
    </row>
    <row r="77" spans="1:25" s="82" customFormat="1" ht="12.75" customHeight="1" x14ac:dyDescent="0.25">
      <c r="A77" s="73"/>
      <c r="B77" s="72"/>
      <c r="C77" s="78"/>
      <c r="D77" s="78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1"/>
      <c r="V77" s="73"/>
      <c r="W77" s="45"/>
      <c r="X77" s="27"/>
      <c r="Y77" s="27"/>
    </row>
    <row r="78" spans="1:25" s="82" customFormat="1" ht="12.75" customHeight="1" x14ac:dyDescent="0.25">
      <c r="A78" s="73"/>
      <c r="B78" s="72"/>
      <c r="C78" s="78"/>
      <c r="D78" s="78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1"/>
      <c r="V78" s="73"/>
      <c r="W78" s="45"/>
      <c r="X78" s="27"/>
      <c r="Y78" s="27"/>
    </row>
    <row r="79" spans="1:25" s="82" customFormat="1" ht="12.75" customHeight="1" x14ac:dyDescent="0.25">
      <c r="A79" s="73"/>
      <c r="B79" s="72"/>
      <c r="C79" s="78"/>
      <c r="D79" s="78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1"/>
      <c r="V79" s="73"/>
      <c r="W79" s="45"/>
      <c r="X79" s="27"/>
      <c r="Y79" s="27"/>
    </row>
    <row r="80" spans="1:25" s="82" customFormat="1" ht="12.75" customHeight="1" x14ac:dyDescent="0.25">
      <c r="A80" s="73"/>
      <c r="B80" s="72"/>
      <c r="C80" s="78"/>
      <c r="D80" s="78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1"/>
      <c r="V80" s="73"/>
      <c r="W80" s="45"/>
      <c r="X80" s="27"/>
      <c r="Y80" s="27"/>
    </row>
    <row r="81" spans="1:25" s="82" customFormat="1" ht="12.75" customHeight="1" x14ac:dyDescent="0.25">
      <c r="A81" s="73"/>
      <c r="B81" s="72"/>
      <c r="C81" s="78"/>
      <c r="D81" s="78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1"/>
      <c r="V81" s="73"/>
      <c r="W81" s="45"/>
      <c r="X81" s="27"/>
      <c r="Y81" s="27"/>
    </row>
    <row r="82" spans="1:25" s="82" customFormat="1" ht="12.75" customHeight="1" x14ac:dyDescent="0.25">
      <c r="A82" s="73"/>
      <c r="B82" s="72"/>
      <c r="C82" s="78"/>
      <c r="D82" s="78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1"/>
      <c r="V82" s="73"/>
      <c r="W82" s="45"/>
      <c r="X82" s="27"/>
      <c r="Y82" s="27"/>
    </row>
    <row r="83" spans="1:25" s="82" customFormat="1" ht="12.75" customHeight="1" x14ac:dyDescent="0.25">
      <c r="A83" s="73"/>
      <c r="B83" s="72"/>
      <c r="C83" s="78"/>
      <c r="D83" s="78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1"/>
      <c r="V83" s="73"/>
      <c r="W83" s="45"/>
      <c r="X83" s="27"/>
      <c r="Y83" s="27"/>
    </row>
    <row r="84" spans="1:25" s="82" customFormat="1" ht="12.75" customHeight="1" x14ac:dyDescent="0.25">
      <c r="A84" s="73"/>
      <c r="B84" s="72"/>
      <c r="C84" s="78"/>
      <c r="D84" s="78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1"/>
      <c r="V84" s="73"/>
      <c r="W84" s="45"/>
      <c r="X84" s="27"/>
      <c r="Y84" s="27"/>
    </row>
    <row r="85" spans="1:25" s="82" customFormat="1" ht="12.75" customHeight="1" x14ac:dyDescent="0.25">
      <c r="A85" s="73"/>
      <c r="B85" s="72"/>
      <c r="C85" s="78"/>
      <c r="D85" s="78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1"/>
      <c r="V85" s="73"/>
      <c r="W85" s="45"/>
      <c r="X85" s="27"/>
      <c r="Y85" s="27"/>
    </row>
    <row r="86" spans="1:25" s="82" customFormat="1" ht="12.75" customHeight="1" x14ac:dyDescent="0.25">
      <c r="A86" s="73"/>
      <c r="B86" s="72"/>
      <c r="C86" s="78"/>
      <c r="D86" s="78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1"/>
      <c r="V86" s="73"/>
      <c r="W86" s="45"/>
      <c r="X86" s="27"/>
      <c r="Y86" s="27"/>
    </row>
    <row r="87" spans="1:25" s="82" customFormat="1" ht="12.75" customHeight="1" x14ac:dyDescent="0.25">
      <c r="A87" s="73"/>
      <c r="B87" s="72"/>
      <c r="C87" s="78"/>
      <c r="D87" s="78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1"/>
      <c r="V87" s="73"/>
      <c r="W87" s="45"/>
      <c r="X87" s="27"/>
      <c r="Y87" s="27"/>
    </row>
    <row r="88" spans="1:25" s="82" customFormat="1" ht="12.75" customHeight="1" x14ac:dyDescent="0.25">
      <c r="A88" s="73"/>
      <c r="B88" s="72"/>
      <c r="C88" s="78"/>
      <c r="D88" s="78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1"/>
      <c r="V88" s="73"/>
      <c r="W88" s="45"/>
      <c r="X88" s="27"/>
      <c r="Y88" s="27"/>
    </row>
    <row r="89" spans="1:25" s="82" customFormat="1" ht="12.75" customHeight="1" x14ac:dyDescent="0.25">
      <c r="A89" s="73"/>
      <c r="B89" s="72"/>
      <c r="C89" s="78"/>
      <c r="D89" s="78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1"/>
      <c r="V89" s="73"/>
      <c r="W89" s="45"/>
      <c r="X89" s="27"/>
      <c r="Y89" s="27"/>
    </row>
    <row r="90" spans="1:25" s="82" customFormat="1" ht="12.75" customHeight="1" x14ac:dyDescent="0.25">
      <c r="A90" s="73"/>
      <c r="B90" s="72"/>
      <c r="C90" s="78"/>
      <c r="D90" s="78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1"/>
      <c r="V90" s="73"/>
      <c r="W90" s="45"/>
      <c r="X90" s="27"/>
      <c r="Y90" s="27"/>
    </row>
    <row r="91" spans="1:25" s="82" customFormat="1" ht="12.75" customHeight="1" x14ac:dyDescent="0.25">
      <c r="A91" s="73"/>
      <c r="B91" s="72"/>
      <c r="C91" s="78"/>
      <c r="D91" s="7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1"/>
      <c r="V91" s="73"/>
      <c r="W91" s="45"/>
      <c r="X91" s="27"/>
      <c r="Y91" s="27"/>
    </row>
    <row r="92" spans="1:25" s="82" customFormat="1" ht="12.75" customHeight="1" x14ac:dyDescent="0.25">
      <c r="A92" s="73"/>
      <c r="B92" s="72"/>
      <c r="C92" s="78"/>
      <c r="D92" s="78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1"/>
      <c r="V92" s="73"/>
      <c r="W92" s="45"/>
      <c r="X92" s="27"/>
      <c r="Y92" s="27"/>
    </row>
    <row r="93" spans="1:25" s="82" customFormat="1" ht="12.75" customHeight="1" x14ac:dyDescent="0.25">
      <c r="A93" s="73"/>
      <c r="B93" s="72"/>
      <c r="C93" s="78"/>
      <c r="D93" s="78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1"/>
      <c r="V93" s="73"/>
      <c r="W93" s="45"/>
      <c r="X93" s="27"/>
      <c r="Y93" s="27"/>
    </row>
    <row r="94" spans="1:25" s="82" customFormat="1" ht="12.75" customHeight="1" x14ac:dyDescent="0.25">
      <c r="A94" s="73"/>
      <c r="B94" s="72"/>
      <c r="C94" s="78"/>
      <c r="D94" s="78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1"/>
      <c r="V94" s="73"/>
      <c r="W94" s="45"/>
      <c r="X94" s="27"/>
      <c r="Y94" s="27"/>
    </row>
    <row r="95" spans="1:25" s="82" customFormat="1" ht="12.75" customHeight="1" x14ac:dyDescent="0.25">
      <c r="A95" s="73"/>
      <c r="B95" s="72"/>
      <c r="C95" s="78"/>
      <c r="D95" s="78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1"/>
      <c r="V95" s="73"/>
      <c r="W95" s="45"/>
      <c r="X95" s="27"/>
      <c r="Y95" s="27"/>
    </row>
    <row r="96" spans="1:25" s="82" customFormat="1" ht="12.75" customHeight="1" x14ac:dyDescent="0.25">
      <c r="A96" s="73"/>
      <c r="B96" s="72"/>
      <c r="C96" s="78"/>
      <c r="D96" s="78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1"/>
      <c r="V96" s="73"/>
      <c r="W96" s="45"/>
      <c r="X96" s="27"/>
      <c r="Y96" s="27"/>
    </row>
    <row r="97" spans="1:25" s="82" customFormat="1" ht="12.75" customHeight="1" x14ac:dyDescent="0.25">
      <c r="A97" s="73"/>
      <c r="B97" s="72"/>
      <c r="C97" s="78"/>
      <c r="D97" s="78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1"/>
      <c r="V97" s="73"/>
      <c r="W97" s="45"/>
      <c r="X97" s="27"/>
      <c r="Y97" s="27"/>
    </row>
    <row r="98" spans="1:25" s="82" customFormat="1" ht="12.75" customHeight="1" x14ac:dyDescent="0.25">
      <c r="A98" s="73"/>
      <c r="B98" s="72"/>
      <c r="C98" s="78"/>
      <c r="D98" s="78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1"/>
      <c r="V98" s="73"/>
      <c r="W98" s="45"/>
      <c r="X98" s="27"/>
      <c r="Y98" s="27"/>
    </row>
    <row r="99" spans="1:25" s="82" customFormat="1" ht="12.75" customHeight="1" x14ac:dyDescent="0.25">
      <c r="A99" s="73"/>
      <c r="B99" s="72"/>
      <c r="C99" s="78"/>
      <c r="D99" s="78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1"/>
      <c r="V99" s="73"/>
      <c r="W99" s="45"/>
      <c r="X99" s="27"/>
      <c r="Y99" s="27"/>
    </row>
    <row r="100" spans="1:25" s="82" customFormat="1" ht="12.75" customHeight="1" x14ac:dyDescent="0.25">
      <c r="A100" s="73"/>
      <c r="B100" s="72"/>
      <c r="C100" s="78"/>
      <c r="D100" s="78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1"/>
      <c r="V100" s="73"/>
      <c r="W100" s="45"/>
      <c r="X100" s="27"/>
      <c r="Y100" s="27"/>
    </row>
    <row r="101" spans="1:25" s="82" customFormat="1" ht="12.75" customHeight="1" x14ac:dyDescent="0.25">
      <c r="A101" s="73"/>
      <c r="B101" s="72"/>
      <c r="C101" s="78"/>
      <c r="D101" s="78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1"/>
      <c r="V101" s="73"/>
      <c r="W101" s="45"/>
      <c r="X101" s="27"/>
      <c r="Y101" s="27"/>
    </row>
    <row r="102" spans="1:25" s="82" customFormat="1" ht="12.75" customHeight="1" x14ac:dyDescent="0.25">
      <c r="A102" s="73"/>
      <c r="B102" s="72"/>
      <c r="C102" s="78"/>
      <c r="D102" s="78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1"/>
      <c r="V102" s="73"/>
      <c r="W102" s="45"/>
      <c r="X102" s="27"/>
      <c r="Y102" s="27"/>
    </row>
    <row r="103" spans="1:25" s="82" customFormat="1" ht="12.75" customHeight="1" x14ac:dyDescent="0.25">
      <c r="A103" s="73"/>
      <c r="B103" s="72"/>
      <c r="C103" s="78"/>
      <c r="D103" s="78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1"/>
      <c r="V103" s="73"/>
      <c r="W103" s="45"/>
      <c r="X103" s="27"/>
      <c r="Y103" s="27"/>
    </row>
    <row r="104" spans="1:25" s="82" customFormat="1" ht="12.75" customHeight="1" x14ac:dyDescent="0.25">
      <c r="A104" s="73"/>
      <c r="B104" s="72"/>
      <c r="C104" s="78"/>
      <c r="D104" s="78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1"/>
      <c r="V104" s="73"/>
      <c r="W104" s="45"/>
      <c r="X104" s="27"/>
      <c r="Y104" s="27"/>
    </row>
    <row r="105" spans="1:25" s="82" customFormat="1" ht="12.75" customHeight="1" x14ac:dyDescent="0.25">
      <c r="A105" s="73"/>
      <c r="B105" s="72"/>
      <c r="C105" s="78"/>
      <c r="D105" s="78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1"/>
      <c r="V105" s="73"/>
      <c r="W105" s="45"/>
      <c r="X105" s="27"/>
      <c r="Y105" s="27"/>
    </row>
    <row r="106" spans="1:25" s="82" customFormat="1" ht="12.75" customHeight="1" x14ac:dyDescent="0.25">
      <c r="A106" s="73"/>
      <c r="B106" s="72"/>
      <c r="C106" s="78"/>
      <c r="D106" s="78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1"/>
      <c r="V106" s="73"/>
      <c r="W106" s="45"/>
      <c r="X106" s="27"/>
      <c r="Y106" s="27"/>
    </row>
    <row r="107" spans="1:25" s="82" customFormat="1" ht="12.75" customHeight="1" x14ac:dyDescent="0.25">
      <c r="A107" s="73"/>
      <c r="B107" s="72"/>
      <c r="C107" s="78"/>
      <c r="D107" s="78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1"/>
      <c r="V107" s="73"/>
      <c r="W107" s="45"/>
      <c r="X107" s="27"/>
      <c r="Y107" s="27"/>
    </row>
    <row r="108" spans="1:25" s="82" customFormat="1" ht="12.75" customHeight="1" x14ac:dyDescent="0.25">
      <c r="A108" s="73"/>
      <c r="B108" s="72"/>
      <c r="C108" s="78"/>
      <c r="D108" s="78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1"/>
      <c r="V108" s="73"/>
      <c r="W108" s="45"/>
      <c r="X108" s="27"/>
      <c r="Y108" s="27"/>
    </row>
    <row r="109" spans="1:25" s="82" customFormat="1" ht="12.75" customHeight="1" x14ac:dyDescent="0.25">
      <c r="A109" s="73"/>
      <c r="B109" s="72"/>
      <c r="C109" s="78"/>
      <c r="D109" s="78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1"/>
      <c r="V109" s="73"/>
      <c r="W109" s="45"/>
      <c r="X109" s="27"/>
      <c r="Y109" s="27"/>
    </row>
    <row r="110" spans="1:25" s="82" customFormat="1" ht="12.75" customHeight="1" x14ac:dyDescent="0.25">
      <c r="A110" s="73"/>
      <c r="B110" s="72"/>
      <c r="C110" s="78"/>
      <c r="D110" s="78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1"/>
      <c r="V110" s="73"/>
      <c r="W110" s="45"/>
      <c r="X110" s="27"/>
      <c r="Y110" s="27"/>
    </row>
    <row r="111" spans="1:25" s="82" customFormat="1" ht="12.75" customHeight="1" x14ac:dyDescent="0.25">
      <c r="A111" s="73"/>
      <c r="B111" s="72"/>
      <c r="C111" s="78"/>
      <c r="D111" s="78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1"/>
      <c r="V111" s="73"/>
      <c r="W111" s="45"/>
      <c r="X111" s="27"/>
      <c r="Y111" s="27"/>
    </row>
    <row r="112" spans="1:25" s="82" customFormat="1" ht="12.75" customHeight="1" x14ac:dyDescent="0.25">
      <c r="A112" s="73"/>
      <c r="B112" s="72"/>
      <c r="C112" s="78"/>
      <c r="D112" s="78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1"/>
      <c r="V112" s="73"/>
      <c r="W112" s="45"/>
      <c r="X112" s="27"/>
      <c r="Y112" s="27"/>
    </row>
    <row r="113" spans="1:25" s="82" customFormat="1" ht="12.75" customHeight="1" x14ac:dyDescent="0.25">
      <c r="A113" s="73"/>
      <c r="B113" s="72"/>
      <c r="C113" s="78"/>
      <c r="D113" s="7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1"/>
      <c r="V113" s="73"/>
      <c r="W113" s="45"/>
      <c r="X113" s="27"/>
      <c r="Y113" s="27"/>
    </row>
    <row r="114" spans="1:25" s="82" customFormat="1" ht="12.75" customHeight="1" x14ac:dyDescent="0.25">
      <c r="A114" s="73"/>
      <c r="B114" s="72"/>
      <c r="C114" s="78"/>
      <c r="D114" s="78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1"/>
      <c r="V114" s="73"/>
      <c r="W114" s="45"/>
      <c r="X114" s="27"/>
      <c r="Y114" s="27"/>
    </row>
    <row r="115" spans="1:25" s="82" customFormat="1" ht="12.75" customHeight="1" x14ac:dyDescent="0.25">
      <c r="A115" s="73"/>
      <c r="B115" s="72"/>
      <c r="C115" s="78"/>
      <c r="D115" s="78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1"/>
      <c r="V115" s="73"/>
      <c r="W115" s="45"/>
      <c r="X115" s="27"/>
      <c r="Y115" s="27"/>
    </row>
    <row r="116" spans="1:25" s="82" customFormat="1" ht="12.75" customHeight="1" x14ac:dyDescent="0.25">
      <c r="A116" s="73"/>
      <c r="B116" s="72"/>
      <c r="C116" s="78"/>
      <c r="D116" s="78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1"/>
      <c r="V116" s="73"/>
      <c r="W116" s="45"/>
      <c r="X116" s="27"/>
      <c r="Y116" s="27"/>
    </row>
    <row r="117" spans="1:25" s="82" customFormat="1" ht="12.75" customHeight="1" x14ac:dyDescent="0.25">
      <c r="A117" s="73"/>
      <c r="B117" s="72"/>
      <c r="C117" s="78"/>
      <c r="D117" s="78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1"/>
      <c r="V117" s="73"/>
      <c r="W117" s="45"/>
      <c r="X117" s="27"/>
      <c r="Y117" s="27"/>
    </row>
    <row r="118" spans="1:25" s="82" customFormat="1" ht="12.75" customHeight="1" x14ac:dyDescent="0.25">
      <c r="A118" s="73"/>
      <c r="B118" s="72"/>
      <c r="C118" s="78"/>
      <c r="D118" s="78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1"/>
      <c r="V118" s="73"/>
      <c r="W118" s="45"/>
      <c r="X118" s="27"/>
      <c r="Y118" s="27"/>
    </row>
    <row r="119" spans="1:25" s="82" customFormat="1" ht="12.75" customHeight="1" x14ac:dyDescent="0.25">
      <c r="A119" s="73"/>
      <c r="B119" s="72"/>
      <c r="C119" s="78"/>
      <c r="D119" s="78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1"/>
      <c r="V119" s="73"/>
      <c r="W119" s="45"/>
      <c r="X119" s="27"/>
      <c r="Y119" s="27"/>
    </row>
    <row r="120" spans="1:25" s="82" customFormat="1" ht="12.75" customHeight="1" x14ac:dyDescent="0.25">
      <c r="A120" s="73"/>
      <c r="B120" s="72"/>
      <c r="C120" s="78"/>
      <c r="D120" s="78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1"/>
      <c r="V120" s="73"/>
      <c r="W120" s="45"/>
      <c r="X120" s="27"/>
      <c r="Y120" s="27"/>
    </row>
    <row r="121" spans="1:25" s="82" customFormat="1" ht="12.75" customHeight="1" x14ac:dyDescent="0.25">
      <c r="A121" s="73"/>
      <c r="B121" s="72"/>
      <c r="C121" s="78"/>
      <c r="D121" s="78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1"/>
      <c r="V121" s="73"/>
      <c r="W121" s="45"/>
      <c r="X121" s="27"/>
      <c r="Y121" s="27"/>
    </row>
    <row r="122" spans="1:25" s="82" customFormat="1" ht="12.75" customHeight="1" x14ac:dyDescent="0.25">
      <c r="A122" s="73"/>
      <c r="B122" s="72"/>
      <c r="C122" s="78"/>
      <c r="D122" s="78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1"/>
      <c r="V122" s="73"/>
      <c r="W122" s="45"/>
      <c r="X122" s="27"/>
      <c r="Y122" s="27"/>
    </row>
    <row r="123" spans="1:25" s="82" customFormat="1" ht="12.75" customHeight="1" x14ac:dyDescent="0.25">
      <c r="A123" s="73"/>
      <c r="B123" s="72"/>
      <c r="C123" s="78"/>
      <c r="D123" s="78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1"/>
      <c r="V123" s="73"/>
      <c r="W123" s="45"/>
      <c r="X123" s="27"/>
      <c r="Y123" s="27"/>
    </row>
    <row r="124" spans="1:25" s="82" customFormat="1" ht="12.75" customHeight="1" x14ac:dyDescent="0.25">
      <c r="A124" s="73"/>
      <c r="B124" s="72"/>
      <c r="C124" s="78"/>
      <c r="D124" s="78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1"/>
      <c r="V124" s="73"/>
      <c r="W124" s="45"/>
      <c r="X124" s="27"/>
      <c r="Y124" s="27"/>
    </row>
    <row r="125" spans="1:25" s="82" customFormat="1" ht="12.75" customHeight="1" x14ac:dyDescent="0.25">
      <c r="A125" s="73"/>
      <c r="B125" s="72"/>
      <c r="C125" s="78"/>
      <c r="D125" s="78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1"/>
      <c r="V125" s="73"/>
      <c r="W125" s="45"/>
      <c r="X125" s="27"/>
      <c r="Y125" s="27"/>
    </row>
    <row r="126" spans="1:25" s="82" customFormat="1" ht="12.75" customHeight="1" x14ac:dyDescent="0.25">
      <c r="A126" s="73"/>
      <c r="B126" s="72"/>
      <c r="C126" s="78"/>
      <c r="D126" s="78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1"/>
      <c r="V126" s="73"/>
      <c r="W126" s="45"/>
      <c r="X126" s="27"/>
      <c r="Y126" s="27"/>
    </row>
    <row r="127" spans="1:25" s="82" customFormat="1" ht="12.75" customHeight="1" x14ac:dyDescent="0.25">
      <c r="A127" s="73"/>
      <c r="B127" s="72"/>
      <c r="C127" s="78"/>
      <c r="D127" s="78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1"/>
      <c r="V127" s="73"/>
      <c r="W127" s="45"/>
      <c r="X127" s="27"/>
      <c r="Y127" s="27"/>
    </row>
    <row r="128" spans="1:25" s="82" customFormat="1" ht="12.75" customHeight="1" x14ac:dyDescent="0.25">
      <c r="A128" s="73"/>
      <c r="B128" s="72"/>
      <c r="C128" s="78"/>
      <c r="D128" s="78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1"/>
      <c r="V128" s="73"/>
      <c r="W128" s="45"/>
      <c r="X128" s="27"/>
      <c r="Y128" s="27"/>
    </row>
    <row r="129" spans="1:25" s="82" customFormat="1" ht="12.75" customHeight="1" x14ac:dyDescent="0.25">
      <c r="A129" s="73"/>
      <c r="B129" s="72"/>
      <c r="C129" s="78"/>
      <c r="D129" s="78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1"/>
      <c r="V129" s="73"/>
      <c r="W129" s="45"/>
      <c r="X129" s="27"/>
      <c r="Y129" s="27"/>
    </row>
    <row r="130" spans="1:25" s="82" customFormat="1" ht="12.75" customHeight="1" x14ac:dyDescent="0.25">
      <c r="A130" s="73"/>
      <c r="B130" s="72"/>
      <c r="C130" s="78"/>
      <c r="D130" s="78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1"/>
      <c r="V130" s="73"/>
      <c r="W130" s="45"/>
      <c r="X130" s="27"/>
      <c r="Y130" s="27"/>
    </row>
    <row r="131" spans="1:25" s="82" customFormat="1" ht="12.75" customHeight="1" x14ac:dyDescent="0.25">
      <c r="A131" s="73"/>
      <c r="B131" s="72"/>
      <c r="C131" s="78"/>
      <c r="D131" s="78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1"/>
      <c r="V131" s="73"/>
      <c r="W131" s="45"/>
      <c r="X131" s="27"/>
      <c r="Y131" s="27"/>
    </row>
    <row r="132" spans="1:25" s="82" customFormat="1" ht="12.75" customHeight="1" x14ac:dyDescent="0.25">
      <c r="A132" s="73"/>
      <c r="B132" s="72"/>
      <c r="C132" s="78"/>
      <c r="D132" s="78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1"/>
      <c r="V132" s="73"/>
      <c r="W132" s="45"/>
      <c r="X132" s="27"/>
      <c r="Y132" s="27"/>
    </row>
    <row r="133" spans="1:25" s="82" customFormat="1" ht="12.75" customHeight="1" x14ac:dyDescent="0.25">
      <c r="A133" s="73"/>
      <c r="B133" s="72"/>
      <c r="C133" s="78"/>
      <c r="D133" s="78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1"/>
      <c r="V133" s="73"/>
      <c r="W133" s="45"/>
      <c r="X133" s="27"/>
      <c r="Y133" s="27"/>
    </row>
    <row r="134" spans="1:25" s="82" customFormat="1" ht="12.75" customHeight="1" x14ac:dyDescent="0.25">
      <c r="A134" s="73"/>
      <c r="B134" s="72"/>
      <c r="C134" s="78"/>
      <c r="D134" s="78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1"/>
      <c r="V134" s="73"/>
      <c r="W134" s="45"/>
      <c r="X134" s="27"/>
      <c r="Y134" s="27"/>
    </row>
    <row r="135" spans="1:25" s="82" customFormat="1" ht="12.75" customHeight="1" x14ac:dyDescent="0.25">
      <c r="A135" s="73"/>
      <c r="B135" s="72"/>
      <c r="C135" s="78"/>
      <c r="D135" s="78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1"/>
      <c r="V135" s="73"/>
      <c r="W135" s="45"/>
      <c r="X135" s="27"/>
      <c r="Y135" s="27"/>
    </row>
    <row r="136" spans="1:25" s="82" customFormat="1" ht="12.75" customHeight="1" x14ac:dyDescent="0.25">
      <c r="A136" s="73"/>
      <c r="B136" s="72"/>
      <c r="C136" s="78"/>
      <c r="D136" s="78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1"/>
      <c r="V136" s="73"/>
      <c r="W136" s="45"/>
      <c r="X136" s="27"/>
      <c r="Y136" s="27"/>
    </row>
    <row r="137" spans="1:25" s="82" customFormat="1" ht="12.75" customHeight="1" x14ac:dyDescent="0.25">
      <c r="A137" s="73"/>
      <c r="B137" s="72"/>
      <c r="C137" s="78"/>
      <c r="D137" s="78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1"/>
      <c r="V137" s="73"/>
      <c r="W137" s="45"/>
      <c r="X137" s="27"/>
      <c r="Y137" s="27"/>
    </row>
    <row r="138" spans="1:25" s="82" customFormat="1" ht="12.75" customHeight="1" x14ac:dyDescent="0.25">
      <c r="A138" s="73"/>
      <c r="B138" s="72"/>
      <c r="C138" s="78"/>
      <c r="D138" s="78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1"/>
      <c r="V138" s="73"/>
      <c r="W138" s="45"/>
      <c r="X138" s="27"/>
      <c r="Y138" s="27"/>
    </row>
    <row r="139" spans="1:25" s="82" customFormat="1" ht="12.75" customHeight="1" x14ac:dyDescent="0.25">
      <c r="A139" s="73"/>
      <c r="B139" s="72"/>
      <c r="C139" s="78"/>
      <c r="D139" s="78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1"/>
      <c r="V139" s="73"/>
      <c r="W139" s="45"/>
      <c r="X139" s="27"/>
      <c r="Y139" s="27"/>
    </row>
    <row r="140" spans="1:25" s="82" customFormat="1" ht="12.75" customHeight="1" x14ac:dyDescent="0.25">
      <c r="A140" s="73"/>
      <c r="B140" s="72"/>
      <c r="C140" s="78"/>
      <c r="D140" s="78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1"/>
      <c r="V140" s="73"/>
      <c r="W140" s="45"/>
      <c r="X140" s="27"/>
      <c r="Y140" s="27"/>
    </row>
    <row r="141" spans="1:25" s="82" customFormat="1" ht="12.75" customHeight="1" x14ac:dyDescent="0.25">
      <c r="A141" s="73"/>
      <c r="B141" s="72"/>
      <c r="C141" s="78"/>
      <c r="D141" s="78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1"/>
      <c r="V141" s="73"/>
      <c r="W141" s="45"/>
      <c r="X141" s="27"/>
      <c r="Y141" s="27"/>
    </row>
    <row r="142" spans="1:25" s="82" customFormat="1" ht="12.75" customHeight="1" x14ac:dyDescent="0.25">
      <c r="A142" s="73"/>
      <c r="B142" s="72"/>
      <c r="C142" s="78"/>
      <c r="D142" s="78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1"/>
      <c r="V142" s="73"/>
      <c r="W142" s="45"/>
      <c r="X142" s="27"/>
      <c r="Y142" s="27"/>
    </row>
    <row r="143" spans="1:25" s="82" customFormat="1" ht="12.75" customHeight="1" x14ac:dyDescent="0.25">
      <c r="A143" s="73"/>
      <c r="B143" s="72"/>
      <c r="C143" s="78"/>
      <c r="D143" s="78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1"/>
      <c r="V143" s="73"/>
      <c r="W143" s="45"/>
      <c r="X143" s="27"/>
      <c r="Y143" s="27"/>
    </row>
    <row r="144" spans="1:25" s="82" customFormat="1" ht="12.75" customHeight="1" x14ac:dyDescent="0.25">
      <c r="A144" s="73"/>
      <c r="B144" s="72"/>
      <c r="C144" s="78"/>
      <c r="D144" s="78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1"/>
      <c r="V144" s="73"/>
      <c r="W144" s="45"/>
      <c r="X144" s="27"/>
      <c r="Y144" s="27"/>
    </row>
    <row r="145" spans="1:25" s="82" customFormat="1" ht="12.75" customHeight="1" x14ac:dyDescent="0.25">
      <c r="A145" s="73"/>
      <c r="B145" s="72"/>
      <c r="C145" s="78"/>
      <c r="D145" s="78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1"/>
      <c r="V145" s="73"/>
      <c r="W145" s="45"/>
      <c r="X145" s="27"/>
      <c r="Y145" s="27"/>
    </row>
    <row r="146" spans="1:25" s="82" customFormat="1" ht="12.75" customHeight="1" x14ac:dyDescent="0.25">
      <c r="A146" s="73"/>
      <c r="B146" s="72"/>
      <c r="C146" s="78"/>
      <c r="D146" s="78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1"/>
      <c r="V146" s="73"/>
      <c r="W146" s="45"/>
      <c r="X146" s="27"/>
      <c r="Y146" s="27"/>
    </row>
    <row r="147" spans="1:25" s="82" customFormat="1" ht="12.75" customHeight="1" x14ac:dyDescent="0.25">
      <c r="A147" s="73"/>
      <c r="B147" s="72"/>
      <c r="C147" s="78"/>
      <c r="D147" s="78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1"/>
      <c r="V147" s="73"/>
      <c r="W147" s="45"/>
      <c r="X147" s="27"/>
      <c r="Y147" s="27"/>
    </row>
    <row r="148" spans="1:25" s="82" customFormat="1" ht="12.75" customHeight="1" x14ac:dyDescent="0.25">
      <c r="A148" s="73"/>
      <c r="B148" s="72"/>
      <c r="C148" s="78"/>
      <c r="D148" s="78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1"/>
      <c r="V148" s="73"/>
      <c r="W148" s="45"/>
      <c r="X148" s="27"/>
      <c r="Y148" s="27"/>
    </row>
    <row r="149" spans="1:25" s="82" customFormat="1" ht="12.75" customHeight="1" x14ac:dyDescent="0.25">
      <c r="A149" s="73"/>
      <c r="B149" s="72"/>
      <c r="C149" s="78"/>
      <c r="D149" s="78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1"/>
      <c r="V149" s="73"/>
      <c r="W149" s="45"/>
      <c r="X149" s="27"/>
      <c r="Y149" s="27"/>
    </row>
    <row r="150" spans="1:25" s="82" customFormat="1" ht="12.75" customHeight="1" x14ac:dyDescent="0.25">
      <c r="A150" s="73"/>
      <c r="B150" s="72"/>
      <c r="C150" s="78"/>
      <c r="D150" s="78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1"/>
      <c r="V150" s="73"/>
      <c r="W150" s="45"/>
      <c r="X150" s="27"/>
      <c r="Y150" s="27"/>
    </row>
    <row r="151" spans="1:25" s="82" customFormat="1" ht="12.75" customHeight="1" x14ac:dyDescent="0.25">
      <c r="A151" s="73"/>
      <c r="B151" s="72"/>
      <c r="C151" s="78"/>
      <c r="D151" s="78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1"/>
      <c r="V151" s="73"/>
      <c r="W151" s="45"/>
      <c r="X151" s="27"/>
      <c r="Y151" s="27"/>
    </row>
    <row r="152" spans="1:25" s="82" customFormat="1" ht="12.75" customHeight="1" x14ac:dyDescent="0.25">
      <c r="A152" s="73"/>
      <c r="B152" s="72"/>
      <c r="C152" s="78"/>
      <c r="D152" s="78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1"/>
      <c r="V152" s="73"/>
      <c r="W152" s="45"/>
      <c r="X152" s="27"/>
      <c r="Y152" s="27"/>
    </row>
    <row r="153" spans="1:25" s="82" customFormat="1" ht="12.75" customHeight="1" x14ac:dyDescent="0.25">
      <c r="A153" s="73"/>
      <c r="B153" s="72"/>
      <c r="C153" s="78"/>
      <c r="D153" s="78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1"/>
      <c r="V153" s="73"/>
      <c r="W153" s="45"/>
      <c r="X153" s="27"/>
      <c r="Y153" s="27"/>
    </row>
    <row r="154" spans="1:25" s="82" customFormat="1" ht="12.75" customHeight="1" x14ac:dyDescent="0.25">
      <c r="A154" s="73"/>
      <c r="B154" s="72"/>
      <c r="C154" s="78"/>
      <c r="D154" s="78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1"/>
      <c r="V154" s="73"/>
      <c r="W154" s="45"/>
      <c r="X154" s="27"/>
      <c r="Y154" s="27"/>
    </row>
    <row r="155" spans="1:25" s="82" customFormat="1" ht="12.75" customHeight="1" x14ac:dyDescent="0.25">
      <c r="A155" s="73"/>
      <c r="B155" s="72"/>
      <c r="C155" s="78"/>
      <c r="D155" s="78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1"/>
      <c r="V155" s="73"/>
      <c r="W155" s="45"/>
      <c r="X155" s="27"/>
      <c r="Y155" s="27"/>
    </row>
    <row r="156" spans="1:25" s="82" customFormat="1" ht="12.75" customHeight="1" x14ac:dyDescent="0.25">
      <c r="A156" s="73"/>
      <c r="B156" s="72"/>
      <c r="C156" s="78"/>
      <c r="D156" s="78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1"/>
      <c r="V156" s="73"/>
      <c r="W156" s="45"/>
      <c r="X156" s="27"/>
      <c r="Y156" s="27"/>
    </row>
    <row r="157" spans="1:25" s="82" customFormat="1" ht="12.75" customHeight="1" x14ac:dyDescent="0.25">
      <c r="A157" s="73"/>
      <c r="B157" s="72"/>
      <c r="C157" s="78"/>
      <c r="D157" s="78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1"/>
      <c r="V157" s="73"/>
      <c r="W157" s="45"/>
      <c r="X157" s="27"/>
      <c r="Y157" s="27"/>
    </row>
    <row r="158" spans="1:25" s="82" customFormat="1" ht="12.75" customHeight="1" x14ac:dyDescent="0.25">
      <c r="A158" s="73"/>
      <c r="B158" s="72"/>
      <c r="C158" s="78"/>
      <c r="D158" s="78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1"/>
      <c r="V158" s="73"/>
      <c r="W158" s="45"/>
      <c r="X158" s="27"/>
      <c r="Y158" s="27"/>
    </row>
    <row r="159" spans="1:25" s="82" customFormat="1" ht="12.75" customHeight="1" x14ac:dyDescent="0.25">
      <c r="A159" s="73"/>
      <c r="B159" s="72"/>
      <c r="C159" s="78"/>
      <c r="D159" s="78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1"/>
      <c r="V159" s="73"/>
      <c r="W159" s="45"/>
      <c r="X159" s="27"/>
      <c r="Y159" s="27"/>
    </row>
    <row r="160" spans="1:25" s="82" customFormat="1" ht="12.75" customHeight="1" x14ac:dyDescent="0.25">
      <c r="A160" s="73"/>
      <c r="B160" s="72"/>
      <c r="C160" s="78"/>
      <c r="D160" s="78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1"/>
      <c r="V160" s="73"/>
      <c r="W160" s="45"/>
      <c r="X160" s="27"/>
      <c r="Y160" s="27"/>
    </row>
    <row r="161" spans="1:25" s="82" customFormat="1" ht="12.75" customHeight="1" x14ac:dyDescent="0.25">
      <c r="A161" s="73"/>
      <c r="B161" s="72"/>
      <c r="C161" s="78"/>
      <c r="D161" s="78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1"/>
      <c r="V161" s="73"/>
      <c r="W161" s="45"/>
      <c r="X161" s="27"/>
      <c r="Y161" s="27"/>
    </row>
    <row r="162" spans="1:25" s="82" customFormat="1" ht="12.75" customHeight="1" x14ac:dyDescent="0.25">
      <c r="A162" s="73"/>
      <c r="B162" s="72"/>
      <c r="C162" s="78"/>
      <c r="D162" s="78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1"/>
      <c r="V162" s="73"/>
      <c r="W162" s="45"/>
      <c r="X162" s="27"/>
      <c r="Y162" s="27"/>
    </row>
    <row r="163" spans="1:25" s="82" customFormat="1" ht="12.75" customHeight="1" x14ac:dyDescent="0.25">
      <c r="A163" s="73"/>
      <c r="B163" s="72"/>
      <c r="C163" s="78"/>
      <c r="D163" s="78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1"/>
      <c r="V163" s="73"/>
      <c r="W163" s="45"/>
      <c r="X163" s="27"/>
      <c r="Y163" s="27"/>
    </row>
    <row r="164" spans="1:25" s="82" customFormat="1" ht="12.75" customHeight="1" x14ac:dyDescent="0.25">
      <c r="A164" s="73"/>
      <c r="B164" s="72"/>
      <c r="C164" s="78"/>
      <c r="D164" s="78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1"/>
      <c r="V164" s="73"/>
      <c r="W164" s="45"/>
      <c r="X164" s="27"/>
      <c r="Y164" s="27"/>
    </row>
    <row r="165" spans="1:25" s="82" customFormat="1" ht="12.75" customHeight="1" x14ac:dyDescent="0.25">
      <c r="A165" s="73"/>
      <c r="B165" s="72"/>
      <c r="C165" s="78"/>
      <c r="D165" s="78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1"/>
      <c r="V165" s="73"/>
      <c r="W165" s="45"/>
      <c r="X165" s="27"/>
      <c r="Y165" s="27"/>
    </row>
    <row r="166" spans="1:25" s="82" customFormat="1" ht="12.75" customHeight="1" x14ac:dyDescent="0.25">
      <c r="A166" s="73"/>
      <c r="B166" s="72"/>
      <c r="C166" s="78"/>
      <c r="D166" s="78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1"/>
      <c r="V166" s="73"/>
      <c r="W166" s="45"/>
      <c r="X166" s="27"/>
      <c r="Y166" s="27"/>
    </row>
    <row r="167" spans="1:25" s="82" customFormat="1" ht="12.75" customHeight="1" x14ac:dyDescent="0.25">
      <c r="A167" s="73"/>
      <c r="B167" s="72"/>
      <c r="C167" s="78"/>
      <c r="D167" s="78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1"/>
      <c r="V167" s="73"/>
      <c r="W167" s="45"/>
      <c r="X167" s="27"/>
      <c r="Y167" s="27"/>
    </row>
    <row r="168" spans="1:25" s="82" customFormat="1" ht="12.75" customHeight="1" x14ac:dyDescent="0.25">
      <c r="A168" s="73"/>
      <c r="B168" s="72"/>
      <c r="C168" s="78"/>
      <c r="D168" s="78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1"/>
      <c r="V168" s="73"/>
      <c r="W168" s="45"/>
      <c r="X168" s="27"/>
      <c r="Y168" s="27"/>
    </row>
    <row r="169" spans="1:25" s="82" customFormat="1" ht="12.75" customHeight="1" x14ac:dyDescent="0.25">
      <c r="A169" s="73"/>
      <c r="B169" s="72"/>
      <c r="C169" s="78"/>
      <c r="D169" s="78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1"/>
      <c r="V169" s="73"/>
      <c r="W169" s="45"/>
      <c r="X169" s="27"/>
      <c r="Y169" s="27"/>
    </row>
    <row r="170" spans="1:25" s="82" customFormat="1" ht="12.75" customHeight="1" x14ac:dyDescent="0.25">
      <c r="A170" s="73"/>
      <c r="B170" s="72"/>
      <c r="C170" s="78"/>
      <c r="D170" s="78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1"/>
      <c r="V170" s="73"/>
      <c r="W170" s="45"/>
      <c r="X170" s="27"/>
      <c r="Y170" s="27"/>
    </row>
    <row r="171" spans="1:25" s="82" customFormat="1" ht="12.75" customHeight="1" x14ac:dyDescent="0.25">
      <c r="A171" s="73"/>
      <c r="B171" s="72"/>
      <c r="C171" s="78"/>
      <c r="D171" s="7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1"/>
      <c r="V171" s="73"/>
      <c r="W171" s="45"/>
      <c r="X171" s="27"/>
      <c r="Y171" s="27"/>
    </row>
    <row r="172" spans="1:25" s="82" customFormat="1" ht="12.75" customHeight="1" x14ac:dyDescent="0.25">
      <c r="A172" s="73"/>
      <c r="B172" s="72"/>
      <c r="C172" s="78"/>
      <c r="D172" s="78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1"/>
      <c r="V172" s="73"/>
      <c r="W172" s="45"/>
      <c r="X172" s="27"/>
      <c r="Y172" s="27"/>
    </row>
    <row r="173" spans="1:25" s="82" customFormat="1" ht="12.75" customHeight="1" x14ac:dyDescent="0.25">
      <c r="A173" s="73"/>
      <c r="B173" s="72"/>
      <c r="C173" s="78"/>
      <c r="D173" s="78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1"/>
      <c r="V173" s="73"/>
      <c r="W173" s="45"/>
      <c r="X173" s="27"/>
      <c r="Y173" s="27"/>
    </row>
    <row r="174" spans="1:25" s="82" customFormat="1" ht="12.75" customHeight="1" x14ac:dyDescent="0.25">
      <c r="A174" s="73"/>
      <c r="B174" s="72"/>
      <c r="C174" s="78"/>
      <c r="D174" s="78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1"/>
      <c r="V174" s="73"/>
      <c r="W174" s="45"/>
      <c r="X174" s="27"/>
      <c r="Y174" s="27"/>
    </row>
    <row r="175" spans="1:25" s="82" customFormat="1" ht="12.75" customHeight="1" x14ac:dyDescent="0.25">
      <c r="A175" s="73"/>
      <c r="B175" s="72"/>
      <c r="C175" s="78"/>
      <c r="D175" s="78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1"/>
      <c r="V175" s="73"/>
      <c r="W175" s="45"/>
      <c r="X175" s="27"/>
      <c r="Y175" s="27"/>
    </row>
    <row r="176" spans="1:25" s="82" customFormat="1" ht="12.75" customHeight="1" x14ac:dyDescent="0.25">
      <c r="A176" s="73"/>
      <c r="B176" s="72"/>
      <c r="C176" s="78"/>
      <c r="D176" s="78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1"/>
      <c r="V176" s="73"/>
      <c r="W176" s="45"/>
      <c r="X176" s="27"/>
      <c r="Y176" s="27"/>
    </row>
    <row r="177" spans="1:25" s="82" customFormat="1" ht="12.75" customHeight="1" x14ac:dyDescent="0.25">
      <c r="A177" s="73"/>
      <c r="B177" s="72"/>
      <c r="C177" s="78"/>
      <c r="D177" s="78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1"/>
      <c r="V177" s="73"/>
      <c r="W177" s="45"/>
      <c r="X177" s="27"/>
      <c r="Y177" s="27"/>
    </row>
    <row r="178" spans="1:25" s="82" customFormat="1" ht="12.75" customHeight="1" x14ac:dyDescent="0.25">
      <c r="A178" s="73"/>
      <c r="B178" s="72"/>
      <c r="C178" s="78"/>
      <c r="D178" s="78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1"/>
      <c r="V178" s="73"/>
      <c r="W178" s="45"/>
      <c r="X178" s="27"/>
      <c r="Y178" s="27"/>
    </row>
    <row r="179" spans="1:25" s="82" customFormat="1" ht="12.75" customHeight="1" x14ac:dyDescent="0.25">
      <c r="A179" s="73"/>
      <c r="B179" s="72"/>
      <c r="C179" s="78"/>
      <c r="D179" s="78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1"/>
      <c r="V179" s="73"/>
      <c r="W179" s="45"/>
      <c r="X179" s="27"/>
      <c r="Y179" s="27"/>
    </row>
    <row r="180" spans="1:25" s="82" customFormat="1" ht="12.75" customHeight="1" x14ac:dyDescent="0.25">
      <c r="A180" s="73"/>
      <c r="B180" s="72"/>
      <c r="C180" s="78"/>
      <c r="D180" s="78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1"/>
      <c r="V180" s="73"/>
      <c r="W180" s="45"/>
      <c r="X180" s="27"/>
      <c r="Y180" s="27"/>
    </row>
    <row r="181" spans="1:25" s="82" customFormat="1" ht="12.75" customHeight="1" x14ac:dyDescent="0.25">
      <c r="A181" s="73"/>
      <c r="B181" s="72"/>
      <c r="C181" s="78"/>
      <c r="D181" s="78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1"/>
      <c r="V181" s="73"/>
      <c r="W181" s="45"/>
      <c r="X181" s="27"/>
      <c r="Y181" s="27"/>
    </row>
    <row r="182" spans="1:25" s="82" customFormat="1" ht="12.75" customHeight="1" x14ac:dyDescent="0.25">
      <c r="A182" s="73"/>
      <c r="B182" s="72"/>
      <c r="C182" s="78"/>
      <c r="D182" s="78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1"/>
      <c r="V182" s="73"/>
      <c r="W182" s="45"/>
      <c r="X182" s="27"/>
      <c r="Y182" s="27"/>
    </row>
    <row r="183" spans="1:25" s="82" customFormat="1" ht="12.75" customHeight="1" x14ac:dyDescent="0.25">
      <c r="A183" s="73"/>
      <c r="B183" s="72"/>
      <c r="C183" s="78"/>
      <c r="D183" s="78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1"/>
      <c r="V183" s="73"/>
      <c r="W183" s="45"/>
      <c r="X183" s="27"/>
      <c r="Y183" s="27"/>
    </row>
    <row r="184" spans="1:25" s="82" customFormat="1" ht="12.75" customHeight="1" x14ac:dyDescent="0.25">
      <c r="A184" s="73"/>
      <c r="B184" s="72"/>
      <c r="C184" s="78"/>
      <c r="D184" s="78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1"/>
      <c r="V184" s="73"/>
      <c r="W184" s="45"/>
      <c r="X184" s="27"/>
      <c r="Y184" s="27"/>
    </row>
    <row r="185" spans="1:25" s="82" customFormat="1" ht="12.75" customHeight="1" x14ac:dyDescent="0.25">
      <c r="A185" s="73"/>
      <c r="B185" s="72"/>
      <c r="C185" s="78"/>
      <c r="D185" s="78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1"/>
      <c r="V185" s="73"/>
      <c r="W185" s="45"/>
      <c r="X185" s="27"/>
      <c r="Y185" s="27"/>
    </row>
    <row r="186" spans="1:25" s="82" customFormat="1" ht="12.75" customHeight="1" x14ac:dyDescent="0.25">
      <c r="A186" s="73"/>
      <c r="B186" s="72"/>
      <c r="C186" s="78"/>
      <c r="D186" s="78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1"/>
      <c r="V186" s="73"/>
      <c r="W186" s="45"/>
      <c r="X186" s="27"/>
      <c r="Y186" s="27"/>
    </row>
    <row r="187" spans="1:25" s="82" customFormat="1" ht="12.75" customHeight="1" x14ac:dyDescent="0.25">
      <c r="A187" s="73"/>
      <c r="B187" s="72"/>
      <c r="C187" s="78"/>
      <c r="D187" s="78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1"/>
      <c r="V187" s="73"/>
      <c r="W187" s="45"/>
      <c r="X187" s="27"/>
      <c r="Y187" s="27"/>
    </row>
    <row r="188" spans="1:25" s="82" customFormat="1" ht="12.75" customHeight="1" x14ac:dyDescent="0.25">
      <c r="A188" s="73"/>
      <c r="B188" s="72"/>
      <c r="C188" s="78"/>
      <c r="D188" s="78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1"/>
      <c r="V188" s="73"/>
      <c r="W188" s="45"/>
      <c r="X188" s="27"/>
      <c r="Y188" s="27"/>
    </row>
    <row r="189" spans="1:25" s="82" customFormat="1" ht="12.75" customHeight="1" x14ac:dyDescent="0.25">
      <c r="A189" s="73"/>
      <c r="B189" s="72"/>
      <c r="C189" s="78"/>
      <c r="D189" s="78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1"/>
      <c r="V189" s="73"/>
      <c r="W189" s="45"/>
      <c r="X189" s="27"/>
      <c r="Y189" s="27"/>
    </row>
    <row r="190" spans="1:25" s="82" customFormat="1" ht="12.75" customHeight="1" x14ac:dyDescent="0.25">
      <c r="A190" s="73"/>
      <c r="B190" s="72"/>
      <c r="C190" s="78"/>
      <c r="D190" s="78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1"/>
      <c r="V190" s="73"/>
      <c r="W190" s="45"/>
      <c r="X190" s="27"/>
      <c r="Y190" s="27"/>
    </row>
    <row r="191" spans="1:25" s="82" customFormat="1" ht="12.75" customHeight="1" x14ac:dyDescent="0.25">
      <c r="A191" s="73"/>
      <c r="B191" s="72"/>
      <c r="C191" s="78"/>
      <c r="D191" s="78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1"/>
      <c r="V191" s="73"/>
      <c r="W191" s="45"/>
      <c r="X191" s="27"/>
      <c r="Y191" s="27"/>
    </row>
    <row r="192" spans="1:25" s="82" customFormat="1" ht="12.75" customHeight="1" x14ac:dyDescent="0.25">
      <c r="A192" s="73"/>
      <c r="B192" s="72"/>
      <c r="C192" s="78"/>
      <c r="D192" s="78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1"/>
      <c r="V192" s="73"/>
      <c r="W192" s="45"/>
      <c r="X192" s="27"/>
      <c r="Y192" s="27"/>
    </row>
    <row r="193" spans="1:25" s="82" customFormat="1" ht="12.75" customHeight="1" x14ac:dyDescent="0.25">
      <c r="A193" s="73"/>
      <c r="B193" s="72"/>
      <c r="C193" s="78"/>
      <c r="D193" s="78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1"/>
      <c r="V193" s="73"/>
      <c r="W193" s="45"/>
      <c r="X193" s="27"/>
      <c r="Y193" s="27"/>
    </row>
    <row r="194" spans="1:25" s="82" customFormat="1" ht="12.75" customHeight="1" x14ac:dyDescent="0.25">
      <c r="A194" s="73"/>
      <c r="B194" s="72"/>
      <c r="C194" s="78"/>
      <c r="D194" s="78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1"/>
      <c r="V194" s="73"/>
      <c r="W194" s="45"/>
      <c r="X194" s="27"/>
      <c r="Y194" s="27"/>
    </row>
    <row r="195" spans="1:25" s="82" customFormat="1" ht="12.75" customHeight="1" x14ac:dyDescent="0.25">
      <c r="A195" s="73"/>
      <c r="B195" s="72"/>
      <c r="C195" s="78"/>
      <c r="D195" s="78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1"/>
      <c r="V195" s="73"/>
      <c r="W195" s="45"/>
      <c r="X195" s="27"/>
      <c r="Y195" s="27"/>
    </row>
    <row r="196" spans="1:25" s="82" customFormat="1" ht="12.75" customHeight="1" x14ac:dyDescent="0.25">
      <c r="A196" s="73"/>
      <c r="B196" s="72"/>
      <c r="C196" s="78"/>
      <c r="D196" s="78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1"/>
      <c r="V196" s="73"/>
      <c r="W196" s="45"/>
      <c r="X196" s="27"/>
      <c r="Y196" s="27"/>
    </row>
    <row r="197" spans="1:25" s="82" customFormat="1" ht="12.75" customHeight="1" x14ac:dyDescent="0.25">
      <c r="A197" s="73"/>
      <c r="B197" s="72"/>
      <c r="C197" s="78"/>
      <c r="D197" s="78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1"/>
      <c r="V197" s="73"/>
      <c r="W197" s="45"/>
      <c r="X197" s="27"/>
      <c r="Y197" s="27"/>
    </row>
    <row r="198" spans="1:25" s="82" customFormat="1" ht="12.75" customHeight="1" x14ac:dyDescent="0.25">
      <c r="A198" s="73"/>
      <c r="B198" s="72"/>
      <c r="C198" s="78"/>
      <c r="D198" s="78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1"/>
      <c r="V198" s="73"/>
      <c r="W198" s="45"/>
      <c r="X198" s="27"/>
      <c r="Y198" s="27"/>
    </row>
    <row r="199" spans="1:25" s="82" customFormat="1" ht="12.75" customHeight="1" x14ac:dyDescent="0.25">
      <c r="A199" s="73"/>
      <c r="B199" s="72"/>
      <c r="C199" s="78"/>
      <c r="D199" s="78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1"/>
      <c r="V199" s="73"/>
      <c r="W199" s="45"/>
      <c r="X199" s="27"/>
      <c r="Y199" s="27"/>
    </row>
    <row r="200" spans="1:25" s="82" customFormat="1" ht="12.75" customHeight="1" x14ac:dyDescent="0.25">
      <c r="A200" s="73"/>
      <c r="B200" s="72"/>
      <c r="C200" s="78"/>
      <c r="D200" s="78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1"/>
      <c r="V200" s="73"/>
      <c r="W200" s="45"/>
      <c r="X200" s="27"/>
      <c r="Y200" s="27"/>
    </row>
    <row r="201" spans="1:25" s="82" customFormat="1" ht="12.75" customHeight="1" x14ac:dyDescent="0.25">
      <c r="A201" s="73"/>
      <c r="B201" s="72"/>
      <c r="C201" s="78"/>
      <c r="D201" s="78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1"/>
      <c r="V201" s="73"/>
      <c r="W201" s="45"/>
      <c r="X201" s="27"/>
      <c r="Y201" s="27"/>
    </row>
    <row r="202" spans="1:25" s="82" customFormat="1" ht="12.75" customHeight="1" x14ac:dyDescent="0.25">
      <c r="A202" s="73"/>
      <c r="B202" s="72"/>
      <c r="C202" s="78"/>
      <c r="D202" s="78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1"/>
      <c r="V202" s="73"/>
      <c r="W202" s="45"/>
      <c r="X202" s="27"/>
      <c r="Y202" s="27"/>
    </row>
    <row r="203" spans="1:25" s="82" customFormat="1" ht="12.75" customHeight="1" x14ac:dyDescent="0.25">
      <c r="A203" s="73"/>
      <c r="B203" s="72"/>
      <c r="C203" s="78"/>
      <c r="D203" s="78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1"/>
      <c r="V203" s="73"/>
      <c r="W203" s="45"/>
      <c r="X203" s="27"/>
      <c r="Y203" s="27"/>
    </row>
    <row r="204" spans="1:25" s="82" customFormat="1" ht="12.75" customHeight="1" x14ac:dyDescent="0.25">
      <c r="A204" s="73"/>
      <c r="B204" s="72"/>
      <c r="C204" s="78"/>
      <c r="D204" s="78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1"/>
      <c r="V204" s="73"/>
      <c r="W204" s="45"/>
      <c r="X204" s="27"/>
      <c r="Y204" s="27"/>
    </row>
    <row r="205" spans="1:25" s="82" customFormat="1" ht="12.75" customHeight="1" x14ac:dyDescent="0.25">
      <c r="A205" s="73"/>
      <c r="B205" s="72"/>
      <c r="C205" s="78"/>
      <c r="D205" s="78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1"/>
      <c r="V205" s="73"/>
      <c r="W205" s="45"/>
      <c r="X205" s="27"/>
      <c r="Y205" s="27"/>
    </row>
    <row r="206" spans="1:25" s="82" customFormat="1" ht="12.75" customHeight="1" x14ac:dyDescent="0.25">
      <c r="A206" s="73"/>
      <c r="B206" s="72"/>
      <c r="C206" s="78"/>
      <c r="D206" s="78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1"/>
      <c r="V206" s="73"/>
      <c r="W206" s="45"/>
      <c r="X206" s="27"/>
      <c r="Y206" s="27"/>
    </row>
    <row r="207" spans="1:25" s="82" customFormat="1" ht="12.75" customHeight="1" x14ac:dyDescent="0.25">
      <c r="A207" s="73"/>
      <c r="B207" s="72"/>
      <c r="C207" s="78"/>
      <c r="D207" s="78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1"/>
      <c r="V207" s="73"/>
      <c r="W207" s="45"/>
      <c r="X207" s="27"/>
      <c r="Y207" s="27"/>
    </row>
    <row r="208" spans="1:25" s="82" customFormat="1" ht="12.75" customHeight="1" x14ac:dyDescent="0.25">
      <c r="A208" s="73"/>
      <c r="B208" s="72"/>
      <c r="C208" s="78"/>
      <c r="D208" s="78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1"/>
      <c r="V208" s="73"/>
      <c r="W208" s="45"/>
      <c r="X208" s="27"/>
      <c r="Y208" s="27"/>
    </row>
    <row r="209" spans="1:25" s="82" customFormat="1" ht="12.75" customHeight="1" x14ac:dyDescent="0.25">
      <c r="A209" s="73"/>
      <c r="B209" s="72"/>
      <c r="C209" s="78"/>
      <c r="D209" s="78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1"/>
      <c r="V209" s="73"/>
      <c r="W209" s="45"/>
      <c r="X209" s="27"/>
      <c r="Y209" s="27"/>
    </row>
    <row r="210" spans="1:25" s="82" customFormat="1" ht="12.75" customHeight="1" x14ac:dyDescent="0.25">
      <c r="A210" s="73"/>
      <c r="B210" s="72"/>
      <c r="C210" s="78"/>
      <c r="D210" s="78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1"/>
      <c r="V210" s="73"/>
      <c r="W210" s="45"/>
      <c r="X210" s="27"/>
      <c r="Y210" s="27"/>
    </row>
    <row r="211" spans="1:25" s="82" customFormat="1" ht="12.75" customHeight="1" x14ac:dyDescent="0.25">
      <c r="A211" s="73"/>
      <c r="B211" s="72"/>
      <c r="C211" s="78"/>
      <c r="D211" s="78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1"/>
      <c r="V211" s="73"/>
      <c r="W211" s="45"/>
      <c r="X211" s="27"/>
      <c r="Y211" s="27"/>
    </row>
    <row r="212" spans="1:25" s="82" customFormat="1" ht="12.75" customHeight="1" x14ac:dyDescent="0.25">
      <c r="A212" s="73"/>
      <c r="B212" s="72"/>
      <c r="C212" s="78"/>
      <c r="D212" s="78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1"/>
      <c r="V212" s="73"/>
      <c r="W212" s="45"/>
      <c r="X212" s="27"/>
      <c r="Y212" s="27"/>
    </row>
    <row r="213" spans="1:25" s="82" customFormat="1" ht="12.75" customHeight="1" x14ac:dyDescent="0.25">
      <c r="A213" s="73"/>
      <c r="B213" s="72"/>
      <c r="C213" s="78"/>
      <c r="D213" s="78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1"/>
      <c r="V213" s="73"/>
      <c r="W213" s="45"/>
      <c r="X213" s="27"/>
      <c r="Y213" s="27"/>
    </row>
    <row r="214" spans="1:25" s="82" customFormat="1" ht="12.75" customHeight="1" x14ac:dyDescent="0.25">
      <c r="A214" s="73"/>
      <c r="B214" s="72"/>
      <c r="C214" s="78"/>
      <c r="D214" s="78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1"/>
      <c r="V214" s="73"/>
      <c r="W214" s="45"/>
      <c r="X214" s="27"/>
      <c r="Y214" s="27"/>
    </row>
    <row r="215" spans="1:25" s="82" customFormat="1" ht="12.75" customHeight="1" x14ac:dyDescent="0.25">
      <c r="A215" s="73"/>
      <c r="B215" s="72"/>
      <c r="C215" s="78"/>
      <c r="D215" s="78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1"/>
      <c r="V215" s="73"/>
      <c r="W215" s="45"/>
      <c r="X215" s="27"/>
      <c r="Y215" s="27"/>
    </row>
    <row r="216" spans="1:25" s="82" customFormat="1" ht="12.75" customHeight="1" x14ac:dyDescent="0.25">
      <c r="A216" s="73"/>
      <c r="B216" s="72"/>
      <c r="C216" s="78"/>
      <c r="D216" s="78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1"/>
      <c r="V216" s="73"/>
      <c r="W216" s="45"/>
      <c r="X216" s="27"/>
      <c r="Y216" s="27"/>
    </row>
    <row r="217" spans="1:25" s="82" customFormat="1" ht="12.75" customHeight="1" x14ac:dyDescent="0.25">
      <c r="A217" s="73"/>
      <c r="B217" s="72"/>
      <c r="C217" s="78"/>
      <c r="D217" s="78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1"/>
      <c r="V217" s="73"/>
      <c r="W217" s="45"/>
      <c r="X217" s="27"/>
      <c r="Y217" s="27"/>
    </row>
    <row r="218" spans="1:25" s="82" customFormat="1" ht="12.75" customHeight="1" x14ac:dyDescent="0.25">
      <c r="A218" s="73"/>
      <c r="B218" s="72"/>
      <c r="C218" s="78"/>
      <c r="D218" s="78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1"/>
      <c r="V218" s="73"/>
      <c r="W218" s="45"/>
      <c r="X218" s="27"/>
      <c r="Y218" s="27"/>
    </row>
    <row r="219" spans="1:25" s="82" customFormat="1" ht="12.75" customHeight="1" x14ac:dyDescent="0.25">
      <c r="A219" s="73"/>
      <c r="B219" s="72"/>
      <c r="C219" s="78"/>
      <c r="D219" s="78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1"/>
      <c r="V219" s="73"/>
      <c r="W219" s="45"/>
      <c r="X219" s="27"/>
      <c r="Y219" s="27"/>
    </row>
    <row r="220" spans="1:25" s="82" customFormat="1" ht="12.75" customHeight="1" x14ac:dyDescent="0.25">
      <c r="A220" s="73"/>
      <c r="B220" s="72"/>
      <c r="C220" s="78"/>
      <c r="D220" s="78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1"/>
      <c r="V220" s="73"/>
      <c r="W220" s="45"/>
      <c r="X220" s="27"/>
      <c r="Y220" s="27"/>
    </row>
    <row r="221" spans="1:25" s="82" customFormat="1" ht="12.75" customHeight="1" x14ac:dyDescent="0.25">
      <c r="A221" s="73"/>
      <c r="B221" s="72"/>
      <c r="C221" s="78"/>
      <c r="D221" s="78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1"/>
      <c r="V221" s="73"/>
      <c r="W221" s="45"/>
      <c r="X221" s="27"/>
      <c r="Y221" s="27"/>
    </row>
    <row r="222" spans="1:25" s="82" customFormat="1" ht="12.75" customHeight="1" x14ac:dyDescent="0.25">
      <c r="A222" s="73"/>
      <c r="B222" s="72"/>
      <c r="C222" s="78"/>
      <c r="D222" s="7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1"/>
      <c r="V222" s="73"/>
      <c r="W222" s="45"/>
      <c r="X222" s="27"/>
      <c r="Y222" s="27"/>
    </row>
    <row r="223" spans="1:25" s="82" customFormat="1" ht="12.75" customHeight="1" x14ac:dyDescent="0.25">
      <c r="A223" s="73"/>
      <c r="B223" s="72"/>
      <c r="C223" s="78"/>
      <c r="D223" s="78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1"/>
      <c r="V223" s="73"/>
      <c r="W223" s="45"/>
      <c r="X223" s="27"/>
      <c r="Y223" s="27"/>
    </row>
    <row r="224" spans="1:25" s="82" customFormat="1" ht="12.75" customHeight="1" x14ac:dyDescent="0.25">
      <c r="A224" s="73"/>
      <c r="B224" s="72"/>
      <c r="C224" s="78"/>
      <c r="D224" s="78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1"/>
      <c r="V224" s="73"/>
      <c r="W224" s="45"/>
      <c r="X224" s="27"/>
      <c r="Y224" s="27"/>
    </row>
    <row r="225" spans="1:25" s="82" customFormat="1" ht="12.75" customHeight="1" x14ac:dyDescent="0.25">
      <c r="A225" s="73"/>
      <c r="B225" s="72"/>
      <c r="C225" s="78"/>
      <c r="D225" s="78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1"/>
      <c r="V225" s="73"/>
      <c r="W225" s="45"/>
      <c r="X225" s="27"/>
      <c r="Y225" s="27"/>
    </row>
    <row r="226" spans="1:25" s="82" customFormat="1" ht="12.75" customHeight="1" x14ac:dyDescent="0.25">
      <c r="A226" s="73"/>
      <c r="B226" s="72"/>
      <c r="C226" s="78"/>
      <c r="D226" s="78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1"/>
      <c r="V226" s="73"/>
      <c r="W226" s="45"/>
      <c r="X226" s="27"/>
      <c r="Y226" s="27"/>
    </row>
    <row r="227" spans="1:25" s="82" customFormat="1" ht="12.75" customHeight="1" x14ac:dyDescent="0.25">
      <c r="A227" s="73"/>
      <c r="B227" s="72"/>
      <c r="C227" s="78"/>
      <c r="D227" s="78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1"/>
      <c r="V227" s="73"/>
      <c r="W227" s="45"/>
      <c r="X227" s="27"/>
      <c r="Y227" s="27"/>
    </row>
    <row r="228" spans="1:25" s="82" customFormat="1" ht="12.75" customHeight="1" x14ac:dyDescent="0.25">
      <c r="A228" s="73"/>
      <c r="B228" s="72"/>
      <c r="C228" s="78"/>
      <c r="D228" s="78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1"/>
      <c r="V228" s="73"/>
      <c r="W228" s="45"/>
      <c r="X228" s="27"/>
      <c r="Y228" s="27"/>
    </row>
    <row r="229" spans="1:25" s="82" customFormat="1" ht="12.75" customHeight="1" x14ac:dyDescent="0.25">
      <c r="A229" s="73"/>
      <c r="B229" s="72"/>
      <c r="C229" s="78"/>
      <c r="D229" s="78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1"/>
      <c r="V229" s="73"/>
      <c r="W229" s="45"/>
      <c r="X229" s="27"/>
      <c r="Y229" s="27"/>
    </row>
    <row r="230" spans="1:25" s="82" customFormat="1" ht="12.75" customHeight="1" x14ac:dyDescent="0.25">
      <c r="A230" s="73"/>
      <c r="B230" s="72"/>
      <c r="C230" s="78"/>
      <c r="D230" s="78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1"/>
      <c r="V230" s="73"/>
      <c r="W230" s="45"/>
      <c r="X230" s="27"/>
      <c r="Y230" s="27"/>
    </row>
    <row r="231" spans="1:25" s="82" customFormat="1" ht="12.75" customHeight="1" x14ac:dyDescent="0.25">
      <c r="A231" s="73"/>
      <c r="B231" s="72"/>
      <c r="C231" s="78"/>
      <c r="D231" s="78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1"/>
      <c r="V231" s="73"/>
      <c r="W231" s="45"/>
      <c r="X231" s="27"/>
      <c r="Y231" s="27"/>
    </row>
    <row r="232" spans="1:25" s="82" customFormat="1" ht="12.75" customHeight="1" x14ac:dyDescent="0.25">
      <c r="A232" s="73"/>
      <c r="B232" s="72"/>
      <c r="C232" s="78"/>
      <c r="D232" s="78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1"/>
      <c r="V232" s="73"/>
      <c r="W232" s="45"/>
      <c r="X232" s="27"/>
      <c r="Y232" s="27"/>
    </row>
    <row r="233" spans="1:25" s="82" customFormat="1" ht="12.75" customHeight="1" x14ac:dyDescent="0.25">
      <c r="A233" s="73"/>
      <c r="B233" s="72"/>
      <c r="C233" s="78"/>
      <c r="D233" s="78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1"/>
      <c r="V233" s="73"/>
      <c r="W233" s="45"/>
      <c r="X233" s="27"/>
      <c r="Y233" s="27"/>
    </row>
    <row r="234" spans="1:25" s="82" customFormat="1" ht="12.75" customHeight="1" x14ac:dyDescent="0.25">
      <c r="A234" s="73"/>
      <c r="B234" s="72"/>
      <c r="C234" s="78"/>
      <c r="D234" s="78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1"/>
      <c r="V234" s="73"/>
      <c r="W234" s="45"/>
      <c r="X234" s="27"/>
      <c r="Y234" s="27"/>
    </row>
    <row r="235" spans="1:25" s="82" customFormat="1" ht="12.75" customHeight="1" x14ac:dyDescent="0.25">
      <c r="A235" s="73"/>
      <c r="B235" s="72"/>
      <c r="C235" s="78"/>
      <c r="D235" s="78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1"/>
      <c r="V235" s="73"/>
      <c r="W235" s="45"/>
      <c r="X235" s="27"/>
      <c r="Y235" s="27"/>
    </row>
    <row r="236" spans="1:25" s="82" customFormat="1" ht="12.75" customHeight="1" x14ac:dyDescent="0.25">
      <c r="A236" s="73"/>
      <c r="B236" s="72"/>
      <c r="C236" s="78"/>
      <c r="D236" s="78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1"/>
      <c r="V236" s="73"/>
      <c r="W236" s="45"/>
      <c r="X236" s="27"/>
      <c r="Y236" s="27"/>
    </row>
    <row r="237" spans="1:25" s="82" customFormat="1" ht="12.75" customHeight="1" x14ac:dyDescent="0.25">
      <c r="A237" s="73"/>
      <c r="B237" s="72"/>
      <c r="C237" s="78"/>
      <c r="D237" s="78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1"/>
      <c r="V237" s="73"/>
      <c r="W237" s="45"/>
      <c r="X237" s="27"/>
      <c r="Y237" s="27"/>
    </row>
    <row r="238" spans="1:25" s="82" customFormat="1" ht="12.75" customHeight="1" x14ac:dyDescent="0.25">
      <c r="A238" s="73"/>
      <c r="B238" s="72"/>
      <c r="C238" s="78"/>
      <c r="D238" s="78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1"/>
      <c r="V238" s="73"/>
      <c r="W238" s="45"/>
      <c r="X238" s="27"/>
      <c r="Y238" s="27"/>
    </row>
    <row r="239" spans="1:25" s="82" customFormat="1" ht="12.75" customHeight="1" x14ac:dyDescent="0.25">
      <c r="A239" s="73"/>
      <c r="B239" s="72"/>
      <c r="C239" s="78"/>
      <c r="D239" s="78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1"/>
      <c r="V239" s="73"/>
      <c r="W239" s="45"/>
      <c r="X239" s="27"/>
      <c r="Y239" s="27"/>
    </row>
    <row r="240" spans="1:25" s="82" customFormat="1" ht="12.75" customHeight="1" x14ac:dyDescent="0.25">
      <c r="A240" s="73"/>
      <c r="B240" s="72"/>
      <c r="C240" s="78"/>
      <c r="D240" s="78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1"/>
      <c r="V240" s="73"/>
      <c r="W240" s="45"/>
      <c r="X240" s="27"/>
      <c r="Y240" s="27"/>
    </row>
    <row r="241" spans="1:25" s="82" customFormat="1" ht="12.75" customHeight="1" x14ac:dyDescent="0.25">
      <c r="A241" s="73"/>
      <c r="B241" s="72"/>
      <c r="C241" s="78"/>
      <c r="D241" s="78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1"/>
      <c r="V241" s="73"/>
      <c r="W241" s="45"/>
      <c r="X241" s="27"/>
      <c r="Y241" s="27"/>
    </row>
    <row r="242" spans="1:25" s="82" customFormat="1" ht="12.75" customHeight="1" x14ac:dyDescent="0.25">
      <c r="A242" s="73"/>
      <c r="B242" s="72"/>
      <c r="C242" s="78"/>
      <c r="D242" s="78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1"/>
      <c r="V242" s="73"/>
      <c r="W242" s="45"/>
      <c r="X242" s="27"/>
      <c r="Y242" s="27"/>
    </row>
    <row r="243" spans="1:25" s="82" customFormat="1" ht="12.75" customHeight="1" x14ac:dyDescent="0.25">
      <c r="A243" s="73"/>
      <c r="B243" s="72"/>
      <c r="C243" s="78"/>
      <c r="D243" s="78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1"/>
      <c r="V243" s="73"/>
      <c r="W243" s="45"/>
      <c r="X243" s="27"/>
      <c r="Y243" s="27"/>
    </row>
    <row r="244" spans="1:25" s="82" customFormat="1" ht="12.75" customHeight="1" x14ac:dyDescent="0.25">
      <c r="A244" s="73"/>
      <c r="B244" s="72"/>
      <c r="C244" s="78"/>
      <c r="D244" s="78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1"/>
      <c r="V244" s="73"/>
      <c r="W244" s="45"/>
      <c r="X244" s="27"/>
      <c r="Y244" s="27"/>
    </row>
    <row r="245" spans="1:25" s="82" customFormat="1" ht="12.75" customHeight="1" x14ac:dyDescent="0.25">
      <c r="A245" s="73"/>
      <c r="B245" s="72"/>
      <c r="C245" s="78"/>
      <c r="D245" s="78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1"/>
      <c r="V245" s="73"/>
      <c r="W245" s="45"/>
      <c r="X245" s="27"/>
      <c r="Y245" s="27"/>
    </row>
    <row r="246" spans="1:25" s="82" customFormat="1" ht="12.75" customHeight="1" x14ac:dyDescent="0.25">
      <c r="A246" s="73"/>
      <c r="B246" s="72"/>
      <c r="C246" s="78"/>
      <c r="D246" s="78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1"/>
      <c r="V246" s="73"/>
      <c r="W246" s="45"/>
      <c r="X246" s="27"/>
      <c r="Y246" s="27"/>
    </row>
    <row r="247" spans="1:25" s="82" customFormat="1" ht="12.75" customHeight="1" x14ac:dyDescent="0.25">
      <c r="A247" s="73"/>
      <c r="B247" s="72"/>
      <c r="C247" s="78"/>
      <c r="D247" s="78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1"/>
      <c r="V247" s="73"/>
      <c r="W247" s="45"/>
      <c r="X247" s="27"/>
      <c r="Y247" s="27"/>
    </row>
    <row r="248" spans="1:25" s="82" customFormat="1" ht="12.75" customHeight="1" x14ac:dyDescent="0.25">
      <c r="A248" s="73"/>
      <c r="B248" s="72"/>
      <c r="C248" s="78"/>
      <c r="D248" s="78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1"/>
      <c r="V248" s="73"/>
      <c r="W248" s="45"/>
      <c r="X248" s="27"/>
      <c r="Y248" s="27"/>
    </row>
    <row r="249" spans="1:25" s="82" customFormat="1" ht="12.75" customHeight="1" x14ac:dyDescent="0.25">
      <c r="A249" s="73"/>
      <c r="B249" s="72"/>
      <c r="C249" s="78"/>
      <c r="D249" s="78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1"/>
      <c r="V249" s="73"/>
      <c r="W249" s="45"/>
      <c r="X249" s="27"/>
      <c r="Y249" s="27"/>
    </row>
    <row r="250" spans="1:25" s="82" customFormat="1" ht="12.75" customHeight="1" x14ac:dyDescent="0.25">
      <c r="A250" s="73"/>
      <c r="B250" s="72"/>
      <c r="C250" s="78"/>
      <c r="D250" s="78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1"/>
      <c r="V250" s="73"/>
      <c r="W250" s="45"/>
      <c r="X250" s="27"/>
      <c r="Y250" s="27"/>
    </row>
    <row r="251" spans="1:25" s="82" customFormat="1" ht="12.75" customHeight="1" x14ac:dyDescent="0.25">
      <c r="A251" s="73"/>
      <c r="B251" s="72"/>
      <c r="C251" s="78"/>
      <c r="D251" s="78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1"/>
      <c r="V251" s="73"/>
      <c r="W251" s="45"/>
      <c r="X251" s="27"/>
      <c r="Y251" s="27"/>
    </row>
    <row r="252" spans="1:25" s="82" customFormat="1" ht="12.75" customHeight="1" x14ac:dyDescent="0.25">
      <c r="A252" s="73"/>
      <c r="B252" s="72"/>
      <c r="C252" s="78"/>
      <c r="D252" s="78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1"/>
      <c r="V252" s="73"/>
      <c r="W252" s="45"/>
      <c r="X252" s="27"/>
      <c r="Y252" s="27"/>
    </row>
    <row r="253" spans="1:25" s="82" customFormat="1" ht="12.75" customHeight="1" x14ac:dyDescent="0.25">
      <c r="A253" s="73"/>
      <c r="B253" s="72"/>
      <c r="C253" s="78"/>
      <c r="D253" s="78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1"/>
      <c r="V253" s="73"/>
      <c r="W253" s="45"/>
      <c r="X253" s="27"/>
      <c r="Y253" s="27"/>
    </row>
    <row r="254" spans="1:25" s="82" customFormat="1" ht="12.75" customHeight="1" x14ac:dyDescent="0.25">
      <c r="A254" s="73"/>
      <c r="B254" s="72"/>
      <c r="C254" s="78"/>
      <c r="D254" s="78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1"/>
      <c r="V254" s="73"/>
      <c r="W254" s="45"/>
      <c r="X254" s="27"/>
      <c r="Y254" s="27"/>
    </row>
    <row r="255" spans="1:25" s="82" customFormat="1" ht="12.75" customHeight="1" x14ac:dyDescent="0.25">
      <c r="A255" s="73"/>
      <c r="B255" s="72"/>
      <c r="C255" s="78"/>
      <c r="D255" s="78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1"/>
      <c r="V255" s="73"/>
      <c r="W255" s="45"/>
      <c r="X255" s="27"/>
      <c r="Y255" s="27"/>
    </row>
    <row r="256" spans="1:25" s="82" customFormat="1" ht="12.75" customHeight="1" x14ac:dyDescent="0.25">
      <c r="A256" s="73"/>
      <c r="B256" s="72"/>
      <c r="C256" s="78"/>
      <c r="D256" s="78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1"/>
      <c r="V256" s="73"/>
      <c r="W256" s="45"/>
      <c r="X256" s="27"/>
      <c r="Y256" s="27"/>
    </row>
    <row r="257" spans="1:25" s="82" customFormat="1" ht="12.75" customHeight="1" x14ac:dyDescent="0.25">
      <c r="A257" s="73"/>
      <c r="B257" s="72"/>
      <c r="C257" s="78"/>
      <c r="D257" s="78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1"/>
      <c r="V257" s="73"/>
      <c r="W257" s="45"/>
      <c r="X257" s="27"/>
      <c r="Y257" s="27"/>
    </row>
    <row r="258" spans="1:25" s="82" customFormat="1" ht="12.75" customHeight="1" x14ac:dyDescent="0.25">
      <c r="A258" s="73"/>
      <c r="B258" s="72"/>
      <c r="C258" s="78"/>
      <c r="D258" s="78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1"/>
      <c r="V258" s="73"/>
      <c r="W258" s="45"/>
      <c r="X258" s="27"/>
      <c r="Y258" s="27"/>
    </row>
    <row r="259" spans="1:25" s="82" customFormat="1" ht="12.75" customHeight="1" x14ac:dyDescent="0.25">
      <c r="A259" s="73"/>
      <c r="B259" s="72"/>
      <c r="C259" s="78"/>
      <c r="D259" s="78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1"/>
      <c r="V259" s="73"/>
      <c r="W259" s="45"/>
      <c r="X259" s="27"/>
      <c r="Y259" s="27"/>
    </row>
    <row r="260" spans="1:25" s="82" customFormat="1" ht="12.75" customHeight="1" x14ac:dyDescent="0.25">
      <c r="A260" s="73"/>
      <c r="B260" s="72"/>
      <c r="C260" s="78"/>
      <c r="D260" s="78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1"/>
      <c r="V260" s="73"/>
      <c r="W260" s="45"/>
      <c r="X260" s="27"/>
      <c r="Y260" s="27"/>
    </row>
    <row r="261" spans="1:25" s="82" customFormat="1" ht="12.75" customHeight="1" x14ac:dyDescent="0.25">
      <c r="A261" s="73"/>
      <c r="B261" s="72"/>
      <c r="C261" s="78"/>
      <c r="D261" s="78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1"/>
      <c r="V261" s="73"/>
      <c r="W261" s="45"/>
      <c r="X261" s="27"/>
      <c r="Y261" s="27"/>
    </row>
    <row r="262" spans="1:25" s="82" customFormat="1" ht="12.75" customHeight="1" x14ac:dyDescent="0.25">
      <c r="A262" s="73"/>
      <c r="B262" s="72"/>
      <c r="C262" s="78"/>
      <c r="D262" s="78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1"/>
      <c r="V262" s="73"/>
      <c r="W262" s="45"/>
      <c r="X262" s="27"/>
      <c r="Y262" s="27"/>
    </row>
    <row r="263" spans="1:25" s="82" customFormat="1" ht="12.75" customHeight="1" x14ac:dyDescent="0.25">
      <c r="A263" s="73"/>
      <c r="B263" s="72"/>
      <c r="C263" s="78"/>
      <c r="D263" s="78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1"/>
      <c r="V263" s="73"/>
      <c r="W263" s="45"/>
      <c r="X263" s="27"/>
      <c r="Y263" s="27"/>
    </row>
    <row r="264" spans="1:25" s="82" customFormat="1" ht="12.75" customHeight="1" x14ac:dyDescent="0.25">
      <c r="A264" s="73"/>
      <c r="B264" s="72"/>
      <c r="C264" s="78"/>
      <c r="D264" s="78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1"/>
      <c r="V264" s="73"/>
      <c r="W264" s="45"/>
      <c r="X264" s="27"/>
      <c r="Y264" s="27"/>
    </row>
    <row r="265" spans="1:25" s="82" customFormat="1" ht="12.75" customHeight="1" x14ac:dyDescent="0.25">
      <c r="A265" s="73"/>
      <c r="B265" s="72"/>
      <c r="C265" s="78"/>
      <c r="D265" s="78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1"/>
      <c r="V265" s="73"/>
      <c r="W265" s="45"/>
      <c r="X265" s="27"/>
      <c r="Y265" s="27"/>
    </row>
    <row r="266" spans="1:25" s="82" customFormat="1" ht="12.75" customHeight="1" x14ac:dyDescent="0.25">
      <c r="A266" s="73"/>
      <c r="B266" s="72"/>
      <c r="C266" s="78"/>
      <c r="D266" s="78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1"/>
      <c r="V266" s="73"/>
      <c r="W266" s="45"/>
      <c r="X266" s="27"/>
      <c r="Y266" s="27"/>
    </row>
    <row r="267" spans="1:25" s="82" customFormat="1" ht="12.75" customHeight="1" x14ac:dyDescent="0.25">
      <c r="A267" s="73"/>
      <c r="B267" s="72"/>
      <c r="C267" s="78"/>
      <c r="D267" s="78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1"/>
      <c r="V267" s="73"/>
      <c r="W267" s="45"/>
      <c r="X267" s="27"/>
      <c r="Y267" s="27"/>
    </row>
    <row r="268" spans="1:25" s="82" customFormat="1" ht="12.75" customHeight="1" x14ac:dyDescent="0.25">
      <c r="A268" s="73"/>
      <c r="B268" s="72"/>
      <c r="C268" s="78"/>
      <c r="D268" s="78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1"/>
      <c r="V268" s="73"/>
      <c r="W268" s="45"/>
      <c r="X268" s="27"/>
      <c r="Y268" s="27"/>
    </row>
    <row r="269" spans="1:25" s="82" customFormat="1" ht="12.75" customHeight="1" x14ac:dyDescent="0.25">
      <c r="A269" s="73"/>
      <c r="B269" s="72"/>
      <c r="C269" s="78"/>
      <c r="D269" s="78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1"/>
      <c r="V269" s="73"/>
      <c r="W269" s="45"/>
      <c r="X269" s="27"/>
      <c r="Y269" s="27"/>
    </row>
    <row r="270" spans="1:25" s="82" customFormat="1" ht="12.75" customHeight="1" x14ac:dyDescent="0.25">
      <c r="A270" s="73"/>
      <c r="B270" s="72"/>
      <c r="C270" s="78"/>
      <c r="D270" s="78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1"/>
      <c r="V270" s="73"/>
      <c r="W270" s="45"/>
      <c r="X270" s="27"/>
      <c r="Y270" s="27"/>
    </row>
    <row r="271" spans="1:25" s="82" customFormat="1" ht="12.75" customHeight="1" x14ac:dyDescent="0.25">
      <c r="A271" s="73"/>
      <c r="B271" s="72"/>
      <c r="C271" s="78"/>
      <c r="D271" s="78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1"/>
      <c r="V271" s="73"/>
      <c r="W271" s="45"/>
      <c r="X271" s="27"/>
      <c r="Y271" s="27"/>
    </row>
    <row r="272" spans="1:25" s="82" customFormat="1" ht="12.75" customHeight="1" x14ac:dyDescent="0.25">
      <c r="A272" s="73"/>
      <c r="B272" s="72"/>
      <c r="C272" s="78"/>
      <c r="D272" s="78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1"/>
      <c r="V272" s="73"/>
      <c r="W272" s="45"/>
      <c r="X272" s="27"/>
      <c r="Y272" s="27"/>
    </row>
    <row r="273" spans="1:25" s="82" customFormat="1" ht="12.75" customHeight="1" x14ac:dyDescent="0.25">
      <c r="A273" s="73"/>
      <c r="B273" s="72"/>
      <c r="C273" s="78"/>
      <c r="D273" s="78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1"/>
      <c r="V273" s="73"/>
      <c r="W273" s="45"/>
      <c r="X273" s="27"/>
      <c r="Y273" s="27"/>
    </row>
    <row r="274" spans="1:25" s="82" customFormat="1" ht="12.75" customHeight="1" x14ac:dyDescent="0.25">
      <c r="A274" s="73"/>
      <c r="B274" s="72"/>
      <c r="C274" s="78"/>
      <c r="D274" s="78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1"/>
      <c r="V274" s="73"/>
      <c r="W274" s="45"/>
      <c r="X274" s="27"/>
      <c r="Y274" s="27"/>
    </row>
    <row r="275" spans="1:25" s="82" customFormat="1" ht="12.75" customHeight="1" x14ac:dyDescent="0.25">
      <c r="A275" s="73"/>
      <c r="B275" s="72"/>
      <c r="C275" s="78"/>
      <c r="D275" s="78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1"/>
      <c r="V275" s="73"/>
      <c r="W275" s="45"/>
      <c r="X275" s="27"/>
      <c r="Y275" s="27"/>
    </row>
    <row r="276" spans="1:25" s="82" customFormat="1" ht="12.75" customHeight="1" x14ac:dyDescent="0.25">
      <c r="A276" s="73"/>
      <c r="B276" s="72"/>
      <c r="C276" s="78"/>
      <c r="D276" s="78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1"/>
      <c r="V276" s="73"/>
      <c r="W276" s="45"/>
      <c r="X276" s="27"/>
      <c r="Y276" s="27"/>
    </row>
    <row r="277" spans="1:25" s="82" customFormat="1" ht="12.75" customHeight="1" x14ac:dyDescent="0.25">
      <c r="A277" s="73"/>
      <c r="B277" s="72"/>
      <c r="C277" s="78"/>
      <c r="D277" s="78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1"/>
      <c r="V277" s="73"/>
      <c r="W277" s="45"/>
      <c r="X277" s="27"/>
      <c r="Y277" s="27"/>
    </row>
    <row r="278" spans="1:25" s="82" customFormat="1" ht="12.75" customHeight="1" x14ac:dyDescent="0.25">
      <c r="A278" s="73"/>
      <c r="B278" s="72"/>
      <c r="C278" s="78"/>
      <c r="D278" s="78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1"/>
      <c r="V278" s="73"/>
      <c r="W278" s="45"/>
      <c r="X278" s="27"/>
      <c r="Y278" s="27"/>
    </row>
    <row r="279" spans="1:25" s="82" customFormat="1" ht="12.75" customHeight="1" x14ac:dyDescent="0.25">
      <c r="A279" s="73"/>
      <c r="B279" s="72"/>
      <c r="C279" s="78"/>
      <c r="D279" s="78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1"/>
      <c r="V279" s="73"/>
      <c r="W279" s="45"/>
      <c r="X279" s="27"/>
      <c r="Y279" s="27"/>
    </row>
    <row r="280" spans="1:25" s="82" customFormat="1" ht="12.75" customHeight="1" x14ac:dyDescent="0.25">
      <c r="A280" s="73"/>
      <c r="B280" s="72"/>
      <c r="C280" s="78"/>
      <c r="D280" s="78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1"/>
      <c r="V280" s="73"/>
      <c r="W280" s="45"/>
      <c r="X280" s="27"/>
      <c r="Y280" s="27"/>
    </row>
    <row r="281" spans="1:25" s="82" customFormat="1" ht="12.75" customHeight="1" x14ac:dyDescent="0.25">
      <c r="A281" s="73"/>
      <c r="B281" s="72"/>
      <c r="C281" s="78"/>
      <c r="D281" s="78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1"/>
      <c r="V281" s="73"/>
      <c r="W281" s="45"/>
      <c r="X281" s="27"/>
      <c r="Y281" s="27"/>
    </row>
    <row r="282" spans="1:25" s="82" customFormat="1" ht="12.75" customHeight="1" x14ac:dyDescent="0.25">
      <c r="A282" s="73"/>
      <c r="B282" s="72"/>
      <c r="C282" s="78"/>
      <c r="D282" s="78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1"/>
      <c r="V282" s="73"/>
      <c r="W282" s="45"/>
      <c r="X282" s="27"/>
      <c r="Y282" s="27"/>
    </row>
    <row r="283" spans="1:25" s="82" customFormat="1" ht="12.75" customHeight="1" x14ac:dyDescent="0.25">
      <c r="A283" s="73"/>
      <c r="B283" s="72"/>
      <c r="C283" s="78"/>
      <c r="D283" s="78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1"/>
      <c r="V283" s="73"/>
      <c r="W283" s="45"/>
      <c r="X283" s="27"/>
      <c r="Y283" s="27"/>
    </row>
    <row r="284" spans="1:25" s="82" customFormat="1" ht="12.75" customHeight="1" x14ac:dyDescent="0.25">
      <c r="A284" s="73"/>
      <c r="B284" s="72"/>
      <c r="C284" s="78"/>
      <c r="D284" s="78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1"/>
      <c r="V284" s="73"/>
      <c r="W284" s="45"/>
      <c r="X284" s="27"/>
      <c r="Y284" s="27"/>
    </row>
    <row r="285" spans="1:25" s="82" customFormat="1" ht="12.75" customHeight="1" x14ac:dyDescent="0.25">
      <c r="A285" s="73"/>
      <c r="B285" s="72"/>
      <c r="C285" s="78"/>
      <c r="D285" s="78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1"/>
      <c r="V285" s="73"/>
      <c r="W285" s="45"/>
      <c r="X285" s="27"/>
      <c r="Y285" s="27"/>
    </row>
    <row r="286" spans="1:25" s="82" customFormat="1" ht="12.75" customHeight="1" x14ac:dyDescent="0.25">
      <c r="A286" s="73"/>
      <c r="B286" s="72"/>
      <c r="C286" s="78"/>
      <c r="D286" s="78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1"/>
      <c r="V286" s="73"/>
      <c r="W286" s="45"/>
      <c r="X286" s="27"/>
      <c r="Y286" s="27"/>
    </row>
    <row r="287" spans="1:25" s="82" customFormat="1" ht="12.75" customHeight="1" x14ac:dyDescent="0.25">
      <c r="A287" s="73"/>
      <c r="B287" s="72"/>
      <c r="C287" s="78"/>
      <c r="D287" s="78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1"/>
      <c r="V287" s="73"/>
      <c r="W287" s="45"/>
      <c r="X287" s="27"/>
      <c r="Y287" s="27"/>
    </row>
    <row r="288" spans="1:25" s="82" customFormat="1" ht="12.75" customHeight="1" x14ac:dyDescent="0.25">
      <c r="A288" s="73"/>
      <c r="B288" s="72"/>
      <c r="C288" s="78"/>
      <c r="D288" s="78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1"/>
      <c r="V288" s="73"/>
      <c r="W288" s="45"/>
      <c r="X288" s="27"/>
      <c r="Y288" s="27"/>
    </row>
    <row r="289" spans="1:25" s="82" customFormat="1" ht="12.75" customHeight="1" x14ac:dyDescent="0.25">
      <c r="A289" s="73"/>
      <c r="B289" s="72"/>
      <c r="C289" s="78"/>
      <c r="D289" s="78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1"/>
      <c r="V289" s="73"/>
      <c r="W289" s="45"/>
      <c r="X289" s="27"/>
      <c r="Y289" s="27"/>
    </row>
    <row r="290" spans="1:25" s="82" customFormat="1" ht="12.75" customHeight="1" x14ac:dyDescent="0.25">
      <c r="A290" s="73"/>
      <c r="B290" s="72"/>
      <c r="C290" s="78"/>
      <c r="D290" s="78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1"/>
      <c r="V290" s="73"/>
      <c r="W290" s="45"/>
      <c r="X290" s="27"/>
      <c r="Y290" s="27"/>
    </row>
    <row r="291" spans="1:25" s="82" customFormat="1" ht="12.75" customHeight="1" x14ac:dyDescent="0.25">
      <c r="A291" s="73"/>
      <c r="B291" s="72"/>
      <c r="C291" s="78"/>
      <c r="D291" s="78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1"/>
      <c r="V291" s="73"/>
      <c r="W291" s="45"/>
      <c r="X291" s="27"/>
      <c r="Y291" s="27"/>
    </row>
    <row r="292" spans="1:25" s="82" customFormat="1" ht="12.75" customHeight="1" x14ac:dyDescent="0.25">
      <c r="A292" s="73"/>
      <c r="B292" s="72"/>
      <c r="C292" s="78"/>
      <c r="D292" s="78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1"/>
      <c r="V292" s="73"/>
      <c r="W292" s="45"/>
      <c r="X292" s="27"/>
      <c r="Y292" s="27"/>
    </row>
    <row r="293" spans="1:25" s="82" customFormat="1" ht="12.75" customHeight="1" x14ac:dyDescent="0.25">
      <c r="A293" s="73"/>
      <c r="B293" s="72"/>
      <c r="C293" s="78"/>
      <c r="D293" s="78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1"/>
      <c r="V293" s="73"/>
      <c r="W293" s="45"/>
      <c r="X293" s="27"/>
      <c r="Y293" s="27"/>
    </row>
    <row r="294" spans="1:25" s="82" customFormat="1" ht="12.75" customHeight="1" x14ac:dyDescent="0.25">
      <c r="A294" s="73"/>
      <c r="B294" s="72"/>
      <c r="C294" s="78"/>
      <c r="D294" s="78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1"/>
      <c r="V294" s="73"/>
      <c r="W294" s="45"/>
      <c r="X294" s="27"/>
      <c r="Y294" s="27"/>
    </row>
    <row r="295" spans="1:25" s="82" customFormat="1" ht="12.75" customHeight="1" x14ac:dyDescent="0.25">
      <c r="A295" s="73"/>
      <c r="B295" s="72"/>
      <c r="C295" s="78"/>
      <c r="D295" s="78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1"/>
      <c r="V295" s="73"/>
      <c r="W295" s="45"/>
      <c r="X295" s="27"/>
      <c r="Y295" s="27"/>
    </row>
    <row r="296" spans="1:25" s="82" customFormat="1" ht="12.75" customHeight="1" x14ac:dyDescent="0.25">
      <c r="A296" s="73"/>
      <c r="B296" s="72"/>
      <c r="C296" s="78"/>
      <c r="D296" s="78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1"/>
      <c r="V296" s="73"/>
      <c r="W296" s="45"/>
      <c r="X296" s="27"/>
      <c r="Y296" s="27"/>
    </row>
    <row r="297" spans="1:25" s="82" customFormat="1" ht="12.75" customHeight="1" x14ac:dyDescent="0.25">
      <c r="A297" s="73"/>
      <c r="B297" s="72"/>
      <c r="C297" s="78"/>
      <c r="D297" s="78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1"/>
      <c r="V297" s="73"/>
      <c r="W297" s="45"/>
      <c r="X297" s="27"/>
      <c r="Y297" s="27"/>
    </row>
    <row r="298" spans="1:25" s="82" customFormat="1" ht="12.75" customHeight="1" x14ac:dyDescent="0.25">
      <c r="A298" s="73"/>
      <c r="B298" s="72"/>
      <c r="C298" s="78"/>
      <c r="D298" s="78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1"/>
      <c r="V298" s="73"/>
      <c r="W298" s="45"/>
      <c r="X298" s="27"/>
      <c r="Y298" s="27"/>
    </row>
    <row r="299" spans="1:25" s="82" customFormat="1" ht="12.75" customHeight="1" x14ac:dyDescent="0.25">
      <c r="A299" s="73"/>
      <c r="B299" s="72"/>
      <c r="C299" s="78"/>
      <c r="D299" s="78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1"/>
      <c r="V299" s="73"/>
      <c r="W299" s="45"/>
      <c r="X299" s="27"/>
      <c r="Y299" s="27"/>
    </row>
    <row r="300" spans="1:25" s="82" customFormat="1" ht="12.75" customHeight="1" x14ac:dyDescent="0.25">
      <c r="A300" s="73"/>
      <c r="B300" s="72"/>
      <c r="C300" s="78"/>
      <c r="D300" s="78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1"/>
      <c r="V300" s="73"/>
      <c r="W300" s="45"/>
      <c r="X300" s="27"/>
      <c r="Y300" s="27"/>
    </row>
    <row r="301" spans="1:25" s="82" customFormat="1" ht="12.75" customHeight="1" x14ac:dyDescent="0.25">
      <c r="A301" s="73"/>
      <c r="B301" s="72"/>
      <c r="C301" s="78"/>
      <c r="D301" s="78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1"/>
      <c r="V301" s="73"/>
      <c r="W301" s="45"/>
      <c r="X301" s="27"/>
      <c r="Y301" s="27"/>
    </row>
    <row r="302" spans="1:25" s="82" customFormat="1" ht="12.75" customHeight="1" x14ac:dyDescent="0.25">
      <c r="A302" s="73"/>
      <c r="B302" s="72"/>
      <c r="C302" s="78"/>
      <c r="D302" s="78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1"/>
      <c r="V302" s="73"/>
      <c r="W302" s="45"/>
      <c r="X302" s="27"/>
      <c r="Y302" s="27"/>
    </row>
    <row r="303" spans="1:25" s="82" customFormat="1" ht="12.75" customHeight="1" x14ac:dyDescent="0.25">
      <c r="A303" s="73"/>
      <c r="B303" s="72"/>
      <c r="C303" s="78"/>
      <c r="D303" s="78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1"/>
      <c r="V303" s="73"/>
      <c r="W303" s="45"/>
      <c r="X303" s="27"/>
      <c r="Y303" s="27"/>
    </row>
    <row r="304" spans="1:25" s="82" customFormat="1" ht="12.75" customHeight="1" x14ac:dyDescent="0.25">
      <c r="A304" s="73"/>
      <c r="B304" s="72"/>
      <c r="C304" s="78"/>
      <c r="D304" s="78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1"/>
      <c r="V304" s="73"/>
      <c r="W304" s="45"/>
      <c r="X304" s="27"/>
      <c r="Y304" s="27"/>
    </row>
    <row r="305" spans="1:25" s="82" customFormat="1" ht="12.75" customHeight="1" x14ac:dyDescent="0.25">
      <c r="A305" s="73"/>
      <c r="B305" s="72"/>
      <c r="C305" s="78"/>
      <c r="D305" s="78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1"/>
      <c r="V305" s="73"/>
      <c r="W305" s="45"/>
      <c r="X305" s="27"/>
      <c r="Y305" s="27"/>
    </row>
    <row r="306" spans="1:25" s="82" customFormat="1" ht="12.75" customHeight="1" x14ac:dyDescent="0.25">
      <c r="A306" s="73"/>
      <c r="B306" s="72"/>
      <c r="C306" s="78"/>
      <c r="D306" s="78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1"/>
      <c r="V306" s="73"/>
      <c r="W306" s="45"/>
      <c r="X306" s="27"/>
      <c r="Y306" s="27"/>
    </row>
    <row r="307" spans="1:25" s="82" customFormat="1" ht="12.75" customHeight="1" x14ac:dyDescent="0.25">
      <c r="A307" s="73"/>
      <c r="B307" s="72"/>
      <c r="C307" s="78"/>
      <c r="D307" s="78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1"/>
      <c r="V307" s="73"/>
      <c r="W307" s="45"/>
      <c r="X307" s="27"/>
      <c r="Y307" s="27"/>
    </row>
    <row r="308" spans="1:25" s="82" customFormat="1" ht="12.75" customHeight="1" x14ac:dyDescent="0.25">
      <c r="A308" s="73"/>
      <c r="B308" s="72"/>
      <c r="C308" s="78"/>
      <c r="D308" s="78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1"/>
      <c r="V308" s="73"/>
      <c r="W308" s="45"/>
      <c r="X308" s="27"/>
      <c r="Y308" s="27"/>
    </row>
    <row r="309" spans="1:25" s="82" customFormat="1" ht="12.75" customHeight="1" x14ac:dyDescent="0.25">
      <c r="A309" s="73"/>
      <c r="B309" s="72"/>
      <c r="C309" s="78"/>
      <c r="D309" s="78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1"/>
      <c r="V309" s="73"/>
      <c r="W309" s="45"/>
      <c r="X309" s="27"/>
      <c r="Y309" s="27"/>
    </row>
    <row r="310" spans="1:25" s="82" customFormat="1" ht="12.75" customHeight="1" x14ac:dyDescent="0.25">
      <c r="A310" s="73"/>
      <c r="B310" s="72"/>
      <c r="C310" s="78"/>
      <c r="D310" s="78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1"/>
      <c r="V310" s="73"/>
      <c r="W310" s="45"/>
      <c r="X310" s="27"/>
      <c r="Y310" s="27"/>
    </row>
    <row r="311" spans="1:25" s="82" customFormat="1" ht="12.75" customHeight="1" x14ac:dyDescent="0.25">
      <c r="A311" s="73"/>
      <c r="B311" s="72"/>
      <c r="C311" s="78"/>
      <c r="D311" s="78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1"/>
      <c r="V311" s="73"/>
      <c r="W311" s="45"/>
      <c r="X311" s="27"/>
      <c r="Y311" s="27"/>
    </row>
    <row r="312" spans="1:25" s="82" customFormat="1" ht="12.75" customHeight="1" x14ac:dyDescent="0.25">
      <c r="A312" s="73"/>
      <c r="B312" s="72"/>
      <c r="C312" s="78"/>
      <c r="D312" s="78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1"/>
      <c r="V312" s="73"/>
      <c r="W312" s="45"/>
      <c r="X312" s="27"/>
      <c r="Y312" s="27"/>
    </row>
    <row r="313" spans="1:25" s="82" customFormat="1" ht="12.75" customHeight="1" x14ac:dyDescent="0.25">
      <c r="A313" s="73"/>
      <c r="B313" s="72"/>
      <c r="C313" s="78"/>
      <c r="D313" s="78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1"/>
      <c r="V313" s="73"/>
      <c r="W313" s="45"/>
      <c r="X313" s="27"/>
      <c r="Y313" s="27"/>
    </row>
    <row r="314" spans="1:25" s="82" customFormat="1" ht="12.75" customHeight="1" x14ac:dyDescent="0.25">
      <c r="A314" s="73"/>
      <c r="B314" s="72"/>
      <c r="C314" s="78"/>
      <c r="D314" s="78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1"/>
      <c r="V314" s="73"/>
      <c r="W314" s="45"/>
      <c r="X314" s="27"/>
      <c r="Y314" s="27"/>
    </row>
    <row r="315" spans="1:25" s="82" customFormat="1" ht="12.75" customHeight="1" x14ac:dyDescent="0.25">
      <c r="A315" s="73"/>
      <c r="B315" s="72"/>
      <c r="C315" s="78"/>
      <c r="D315" s="78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1"/>
      <c r="V315" s="73"/>
      <c r="W315" s="45"/>
      <c r="X315" s="27"/>
      <c r="Y315" s="27"/>
    </row>
    <row r="316" spans="1:25" s="82" customFormat="1" ht="12.75" customHeight="1" x14ac:dyDescent="0.25">
      <c r="A316" s="73"/>
      <c r="B316" s="72"/>
      <c r="C316" s="78"/>
      <c r="D316" s="78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1"/>
      <c r="V316" s="73"/>
      <c r="W316" s="45"/>
      <c r="X316" s="27"/>
      <c r="Y316" s="27"/>
    </row>
    <row r="317" spans="1:25" s="82" customFormat="1" ht="12.75" customHeight="1" x14ac:dyDescent="0.25">
      <c r="A317" s="73"/>
      <c r="B317" s="72"/>
      <c r="C317" s="78"/>
      <c r="D317" s="78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1"/>
      <c r="V317" s="73"/>
      <c r="W317" s="45"/>
      <c r="X317" s="27"/>
      <c r="Y317" s="27"/>
    </row>
    <row r="318" spans="1:25" s="82" customFormat="1" ht="12.75" customHeight="1" x14ac:dyDescent="0.25">
      <c r="A318" s="73"/>
      <c r="B318" s="72"/>
      <c r="C318" s="78"/>
      <c r="D318" s="78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1"/>
      <c r="V318" s="73"/>
      <c r="W318" s="45"/>
      <c r="X318" s="27"/>
      <c r="Y318" s="27"/>
    </row>
    <row r="319" spans="1:25" s="82" customFormat="1" ht="12.75" customHeight="1" x14ac:dyDescent="0.25">
      <c r="A319" s="73"/>
      <c r="B319" s="72"/>
      <c r="C319" s="78"/>
      <c r="D319" s="78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1"/>
      <c r="V319" s="73"/>
      <c r="W319" s="45"/>
      <c r="X319" s="27"/>
      <c r="Y319" s="27"/>
    </row>
    <row r="320" spans="1:25" s="82" customFormat="1" ht="12.75" customHeight="1" x14ac:dyDescent="0.25">
      <c r="A320" s="73"/>
      <c r="B320" s="72"/>
      <c r="C320" s="78"/>
      <c r="D320" s="78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1"/>
      <c r="V320" s="73"/>
      <c r="W320" s="45"/>
      <c r="X320" s="27"/>
      <c r="Y320" s="27"/>
    </row>
    <row r="321" spans="1:25" s="82" customFormat="1" ht="12.75" customHeight="1" x14ac:dyDescent="0.25">
      <c r="A321" s="73"/>
      <c r="B321" s="72"/>
      <c r="C321" s="78"/>
      <c r="D321" s="78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1"/>
      <c r="V321" s="73"/>
      <c r="W321" s="45"/>
      <c r="X321" s="27"/>
      <c r="Y321" s="27"/>
    </row>
    <row r="322" spans="1:25" s="82" customFormat="1" ht="12.75" customHeight="1" x14ac:dyDescent="0.25">
      <c r="A322" s="73"/>
      <c r="B322" s="72"/>
      <c r="C322" s="78"/>
      <c r="D322" s="78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1"/>
      <c r="V322" s="73"/>
      <c r="W322" s="45"/>
      <c r="X322" s="27"/>
      <c r="Y322" s="27"/>
    </row>
    <row r="323" spans="1:25" s="82" customFormat="1" ht="12.75" customHeight="1" x14ac:dyDescent="0.25">
      <c r="A323" s="73"/>
      <c r="B323" s="72"/>
      <c r="C323" s="78"/>
      <c r="D323" s="78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1"/>
      <c r="V323" s="73"/>
      <c r="W323" s="45"/>
      <c r="X323" s="27"/>
      <c r="Y323" s="27"/>
    </row>
    <row r="324" spans="1:25" s="82" customFormat="1" ht="12.75" customHeight="1" x14ac:dyDescent="0.25">
      <c r="A324" s="73"/>
      <c r="B324" s="72"/>
      <c r="C324" s="78"/>
      <c r="D324" s="78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1"/>
      <c r="V324" s="73"/>
      <c r="W324" s="45"/>
      <c r="X324" s="27"/>
      <c r="Y324" s="27"/>
    </row>
    <row r="325" spans="1:25" s="82" customFormat="1" ht="12.75" customHeight="1" x14ac:dyDescent="0.25">
      <c r="A325" s="73"/>
      <c r="B325" s="72"/>
      <c r="C325" s="78"/>
      <c r="D325" s="78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1"/>
      <c r="V325" s="73"/>
      <c r="W325" s="45"/>
      <c r="X325" s="27"/>
      <c r="Y325" s="27"/>
    </row>
    <row r="326" spans="1:25" s="82" customFormat="1" ht="12.75" customHeight="1" x14ac:dyDescent="0.25">
      <c r="A326" s="73"/>
      <c r="B326" s="72"/>
      <c r="C326" s="78"/>
      <c r="D326" s="78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1"/>
      <c r="V326" s="73"/>
      <c r="W326" s="45"/>
      <c r="X326" s="27"/>
      <c r="Y326" s="27"/>
    </row>
    <row r="327" spans="1:25" s="82" customFormat="1" ht="12.75" customHeight="1" x14ac:dyDescent="0.25">
      <c r="A327" s="73"/>
      <c r="B327" s="72"/>
      <c r="C327" s="78"/>
      <c r="D327" s="78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1"/>
      <c r="V327" s="73"/>
      <c r="W327" s="45"/>
      <c r="X327" s="27"/>
      <c r="Y327" s="27"/>
    </row>
    <row r="328" spans="1:25" s="82" customFormat="1" ht="12.75" customHeight="1" x14ac:dyDescent="0.25">
      <c r="A328" s="73"/>
      <c r="B328" s="72"/>
      <c r="C328" s="78"/>
      <c r="D328" s="78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1"/>
      <c r="V328" s="73"/>
      <c r="W328" s="45"/>
      <c r="X328" s="27"/>
      <c r="Y328" s="27"/>
    </row>
    <row r="329" spans="1:25" s="82" customFormat="1" ht="12.75" customHeight="1" x14ac:dyDescent="0.25">
      <c r="A329" s="73"/>
      <c r="B329" s="72"/>
      <c r="C329" s="78"/>
      <c r="D329" s="78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1"/>
      <c r="V329" s="73"/>
      <c r="W329" s="45"/>
      <c r="X329" s="27"/>
      <c r="Y329" s="27"/>
    </row>
    <row r="330" spans="1:25" s="82" customFormat="1" ht="12.75" customHeight="1" x14ac:dyDescent="0.25">
      <c r="A330" s="73"/>
      <c r="B330" s="72"/>
      <c r="C330" s="78"/>
      <c r="D330" s="78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1"/>
      <c r="V330" s="73"/>
      <c r="W330" s="45"/>
      <c r="X330" s="27"/>
      <c r="Y330" s="27"/>
    </row>
    <row r="331" spans="1:25" s="82" customFormat="1" ht="12.75" customHeight="1" x14ac:dyDescent="0.25">
      <c r="A331" s="73"/>
      <c r="B331" s="72"/>
      <c r="C331" s="78"/>
      <c r="D331" s="78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1"/>
      <c r="V331" s="73"/>
      <c r="W331" s="45"/>
      <c r="X331" s="27"/>
      <c r="Y331" s="27"/>
    </row>
    <row r="332" spans="1:25" s="82" customFormat="1" ht="12.75" customHeight="1" x14ac:dyDescent="0.25">
      <c r="A332" s="73"/>
      <c r="B332" s="72"/>
      <c r="C332" s="78"/>
      <c r="D332" s="78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1"/>
      <c r="V332" s="73"/>
      <c r="W332" s="45"/>
      <c r="X332" s="27"/>
      <c r="Y332" s="27"/>
    </row>
    <row r="333" spans="1:25" s="82" customFormat="1" ht="12.75" customHeight="1" x14ac:dyDescent="0.25">
      <c r="A333" s="73"/>
      <c r="B333" s="72"/>
      <c r="C333" s="78"/>
      <c r="D333" s="78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1"/>
      <c r="V333" s="73"/>
      <c r="W333" s="45"/>
      <c r="X333" s="27"/>
      <c r="Y333" s="27"/>
    </row>
    <row r="334" spans="1:25" s="82" customFormat="1" ht="12.75" customHeight="1" x14ac:dyDescent="0.25">
      <c r="A334" s="73"/>
      <c r="B334" s="72"/>
      <c r="C334" s="78"/>
      <c r="D334" s="78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1"/>
      <c r="V334" s="73"/>
      <c r="W334" s="45"/>
      <c r="X334" s="27"/>
      <c r="Y334" s="27"/>
    </row>
    <row r="335" spans="1:25" s="82" customFormat="1" ht="12.75" customHeight="1" x14ac:dyDescent="0.25">
      <c r="A335" s="73"/>
      <c r="B335" s="72"/>
      <c r="C335" s="78"/>
      <c r="D335" s="78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1"/>
      <c r="V335" s="73"/>
      <c r="W335" s="45"/>
      <c r="X335" s="27"/>
      <c r="Y335" s="27"/>
    </row>
    <row r="336" spans="1:25" s="82" customFormat="1" ht="12.75" customHeight="1" x14ac:dyDescent="0.25">
      <c r="A336" s="73"/>
      <c r="B336" s="72"/>
      <c r="C336" s="78"/>
      <c r="D336" s="78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1"/>
      <c r="V336" s="73"/>
      <c r="W336" s="45"/>
      <c r="X336" s="27"/>
      <c r="Y336" s="27"/>
    </row>
    <row r="337" spans="1:25" s="82" customFormat="1" ht="12.75" customHeight="1" x14ac:dyDescent="0.25">
      <c r="A337" s="73"/>
      <c r="B337" s="72"/>
      <c r="C337" s="78"/>
      <c r="D337" s="78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1"/>
      <c r="V337" s="73"/>
      <c r="W337" s="45"/>
      <c r="X337" s="27"/>
      <c r="Y337" s="27"/>
    </row>
    <row r="338" spans="1:25" s="82" customFormat="1" ht="12.75" customHeight="1" x14ac:dyDescent="0.25">
      <c r="A338" s="73"/>
      <c r="B338" s="72"/>
      <c r="C338" s="78"/>
      <c r="D338" s="78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1"/>
      <c r="V338" s="73"/>
      <c r="W338" s="45"/>
      <c r="X338" s="27"/>
      <c r="Y338" s="27"/>
    </row>
    <row r="339" spans="1:25" s="82" customFormat="1" ht="12.75" customHeight="1" x14ac:dyDescent="0.25">
      <c r="A339" s="73"/>
      <c r="B339" s="72"/>
      <c r="C339" s="78"/>
      <c r="D339" s="78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1"/>
      <c r="V339" s="73"/>
      <c r="W339" s="45"/>
      <c r="X339" s="27"/>
      <c r="Y339" s="27"/>
    </row>
    <row r="340" spans="1:25" s="82" customFormat="1" ht="12.75" customHeight="1" x14ac:dyDescent="0.25">
      <c r="A340" s="73"/>
      <c r="B340" s="72"/>
      <c r="C340" s="78"/>
      <c r="D340" s="78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1"/>
      <c r="V340" s="73"/>
      <c r="W340" s="45"/>
      <c r="X340" s="27"/>
      <c r="Y340" s="27"/>
    </row>
    <row r="341" spans="1:25" s="82" customFormat="1" ht="12.75" customHeight="1" x14ac:dyDescent="0.25">
      <c r="A341" s="73"/>
      <c r="B341" s="72"/>
      <c r="C341" s="78"/>
      <c r="D341" s="78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1"/>
      <c r="V341" s="73"/>
      <c r="W341" s="45"/>
      <c r="X341" s="27"/>
      <c r="Y341" s="27"/>
    </row>
    <row r="342" spans="1:25" s="82" customFormat="1" ht="12.75" customHeight="1" x14ac:dyDescent="0.25">
      <c r="A342" s="73"/>
      <c r="B342" s="72"/>
      <c r="C342" s="78"/>
      <c r="D342" s="78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1"/>
      <c r="V342" s="73"/>
      <c r="W342" s="45"/>
      <c r="X342" s="27"/>
      <c r="Y342" s="27"/>
    </row>
    <row r="343" spans="1:25" s="82" customFormat="1" ht="12.75" customHeight="1" x14ac:dyDescent="0.25">
      <c r="A343" s="73"/>
      <c r="B343" s="72"/>
      <c r="C343" s="78"/>
      <c r="D343" s="78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1"/>
      <c r="V343" s="73"/>
      <c r="W343" s="45"/>
      <c r="X343" s="27"/>
      <c r="Y343" s="27"/>
    </row>
    <row r="344" spans="1:25" s="82" customFormat="1" ht="12.75" customHeight="1" x14ac:dyDescent="0.25">
      <c r="A344" s="73"/>
      <c r="B344" s="72"/>
      <c r="C344" s="78"/>
      <c r="D344" s="78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1"/>
      <c r="V344" s="73"/>
      <c r="W344" s="45"/>
      <c r="X344" s="27"/>
      <c r="Y344" s="27"/>
    </row>
    <row r="345" spans="1:25" s="82" customFormat="1" ht="12.75" customHeight="1" x14ac:dyDescent="0.25">
      <c r="A345" s="73"/>
      <c r="B345" s="72"/>
      <c r="C345" s="78"/>
      <c r="D345" s="78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1"/>
      <c r="V345" s="73"/>
      <c r="W345" s="45"/>
      <c r="X345" s="27"/>
      <c r="Y345" s="27"/>
    </row>
    <row r="346" spans="1:25" s="82" customFormat="1" ht="12.75" customHeight="1" x14ac:dyDescent="0.25">
      <c r="A346" s="73"/>
      <c r="B346" s="72"/>
      <c r="C346" s="78"/>
      <c r="D346" s="78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1"/>
      <c r="V346" s="73"/>
      <c r="W346" s="45"/>
      <c r="X346" s="27"/>
      <c r="Y346" s="27"/>
    </row>
    <row r="347" spans="1:25" s="82" customFormat="1" ht="12.75" customHeight="1" x14ac:dyDescent="0.25">
      <c r="A347" s="73"/>
      <c r="B347" s="72"/>
      <c r="C347" s="78"/>
      <c r="D347" s="78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1"/>
      <c r="V347" s="73"/>
      <c r="W347" s="45"/>
      <c r="X347" s="27"/>
      <c r="Y347" s="27"/>
    </row>
    <row r="348" spans="1:25" s="82" customFormat="1" ht="12.75" customHeight="1" x14ac:dyDescent="0.25">
      <c r="A348" s="73"/>
      <c r="B348" s="72"/>
      <c r="C348" s="78"/>
      <c r="D348" s="78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1"/>
      <c r="V348" s="73"/>
      <c r="W348" s="45"/>
      <c r="X348" s="27"/>
      <c r="Y348" s="27"/>
    </row>
    <row r="349" spans="1:25" s="82" customFormat="1" ht="12.75" customHeight="1" x14ac:dyDescent="0.25">
      <c r="A349" s="73"/>
      <c r="B349" s="72"/>
      <c r="C349" s="78"/>
      <c r="D349" s="78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1"/>
      <c r="V349" s="73"/>
      <c r="W349" s="45"/>
      <c r="X349" s="27"/>
      <c r="Y349" s="27"/>
    </row>
    <row r="350" spans="1:25" s="82" customFormat="1" ht="12.75" customHeight="1" x14ac:dyDescent="0.25">
      <c r="A350" s="73"/>
      <c r="B350" s="72"/>
      <c r="C350" s="78"/>
      <c r="D350" s="78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1"/>
      <c r="V350" s="73"/>
      <c r="W350" s="45"/>
      <c r="X350" s="27"/>
      <c r="Y350" s="27"/>
    </row>
    <row r="351" spans="1:25" s="82" customFormat="1" ht="12.75" customHeight="1" x14ac:dyDescent="0.25">
      <c r="A351" s="73"/>
      <c r="B351" s="72"/>
      <c r="C351" s="78"/>
      <c r="D351" s="78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1"/>
      <c r="V351" s="73"/>
      <c r="W351" s="45"/>
      <c r="X351" s="27"/>
      <c r="Y351" s="27"/>
    </row>
    <row r="352" spans="1:25" s="82" customFormat="1" ht="12.75" customHeight="1" x14ac:dyDescent="0.25">
      <c r="A352" s="73"/>
      <c r="B352" s="72"/>
      <c r="C352" s="78"/>
      <c r="D352" s="78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1"/>
      <c r="V352" s="73"/>
      <c r="W352" s="45"/>
      <c r="X352" s="27"/>
      <c r="Y352" s="27"/>
    </row>
    <row r="353" spans="1:25" s="82" customFormat="1" ht="12.75" customHeight="1" x14ac:dyDescent="0.25">
      <c r="A353" s="73"/>
      <c r="B353" s="78"/>
      <c r="C353" s="78"/>
      <c r="D353" s="78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1"/>
      <c r="V353" s="73"/>
      <c r="W353" s="45"/>
      <c r="X353" s="27"/>
      <c r="Y353" s="27"/>
    </row>
    <row r="354" spans="1:25" s="82" customFormat="1" ht="12.75" customHeight="1" x14ac:dyDescent="0.25">
      <c r="A354" s="73"/>
      <c r="B354" s="78"/>
      <c r="C354" s="78"/>
      <c r="D354" s="78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1"/>
      <c r="V354" s="73"/>
      <c r="W354" s="45"/>
      <c r="X354" s="27"/>
      <c r="Y354" s="27"/>
    </row>
    <row r="355" spans="1:25" s="82" customFormat="1" ht="12.75" customHeight="1" x14ac:dyDescent="0.25">
      <c r="A355" s="73"/>
      <c r="B355" s="78"/>
      <c r="C355" s="78"/>
      <c r="D355" s="78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1"/>
      <c r="V355" s="73"/>
      <c r="W355" s="45"/>
      <c r="X355" s="27"/>
      <c r="Y355" s="27"/>
    </row>
    <row r="356" spans="1:25" s="82" customFormat="1" ht="12.75" customHeight="1" x14ac:dyDescent="0.25">
      <c r="A356" s="73"/>
      <c r="B356" s="78"/>
      <c r="C356" s="78"/>
      <c r="D356" s="78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1"/>
      <c r="V356" s="73"/>
      <c r="W356" s="45"/>
      <c r="X356" s="27"/>
      <c r="Y356" s="27"/>
    </row>
    <row r="357" spans="1:25" s="82" customFormat="1" ht="12.75" customHeight="1" x14ac:dyDescent="0.25">
      <c r="A357" s="73"/>
      <c r="B357" s="78"/>
      <c r="C357" s="78"/>
      <c r="D357" s="78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1"/>
      <c r="V357" s="73"/>
      <c r="W357" s="45"/>
      <c r="X357" s="27"/>
      <c r="Y357" s="27"/>
    </row>
    <row r="358" spans="1:25" s="82" customFormat="1" ht="12.75" customHeight="1" x14ac:dyDescent="0.25">
      <c r="A358" s="73"/>
      <c r="B358" s="78"/>
      <c r="C358" s="78"/>
      <c r="D358" s="78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1"/>
      <c r="V358" s="73"/>
      <c r="W358" s="45"/>
      <c r="X358" s="27"/>
      <c r="Y358" s="27"/>
    </row>
    <row r="359" spans="1:25" s="82" customFormat="1" ht="12.75" customHeight="1" x14ac:dyDescent="0.25">
      <c r="A359" s="73"/>
      <c r="B359" s="78"/>
      <c r="C359" s="78"/>
      <c r="D359" s="78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1"/>
      <c r="V359" s="73"/>
      <c r="W359" s="45"/>
      <c r="X359" s="27"/>
      <c r="Y359" s="27"/>
    </row>
    <row r="360" spans="1:25" s="82" customFormat="1" ht="12.75" customHeight="1" x14ac:dyDescent="0.25">
      <c r="A360" s="73"/>
      <c r="B360" s="78"/>
      <c r="C360" s="78"/>
      <c r="D360" s="78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1"/>
      <c r="V360" s="73"/>
      <c r="W360" s="45"/>
      <c r="X360" s="27"/>
      <c r="Y360" s="27"/>
    </row>
    <row r="361" spans="1:25" s="82" customFormat="1" ht="12.75" customHeight="1" x14ac:dyDescent="0.25">
      <c r="A361" s="73"/>
      <c r="B361" s="78"/>
      <c r="C361" s="78"/>
      <c r="D361" s="78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1"/>
      <c r="V361" s="73"/>
      <c r="W361" s="45"/>
      <c r="X361" s="27"/>
      <c r="Y361" s="27"/>
    </row>
    <row r="362" spans="1:25" s="82" customFormat="1" ht="12.75" customHeight="1" x14ac:dyDescent="0.25">
      <c r="A362" s="73"/>
      <c r="B362" s="78"/>
      <c r="C362" s="78"/>
      <c r="D362" s="78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1"/>
      <c r="V362" s="73"/>
      <c r="W362" s="45"/>
      <c r="X362" s="27"/>
      <c r="Y362" s="27"/>
    </row>
    <row r="363" spans="1:25" s="82" customFormat="1" ht="12.75" customHeight="1" x14ac:dyDescent="0.25">
      <c r="A363" s="73"/>
      <c r="B363" s="78"/>
      <c r="C363" s="78"/>
      <c r="D363" s="78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1"/>
      <c r="V363" s="73"/>
      <c r="W363" s="45"/>
      <c r="X363" s="27"/>
      <c r="Y363" s="27"/>
    </row>
    <row r="364" spans="1:25" s="82" customFormat="1" ht="12.75" customHeight="1" x14ac:dyDescent="0.25">
      <c r="A364" s="73"/>
      <c r="B364" s="78"/>
      <c r="C364" s="78"/>
      <c r="D364" s="78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1"/>
      <c r="V364" s="73"/>
      <c r="W364" s="45"/>
      <c r="X364" s="27"/>
      <c r="Y364" s="27"/>
    </row>
    <row r="365" spans="1:25" s="82" customFormat="1" ht="12.75" customHeight="1" x14ac:dyDescent="0.25">
      <c r="A365" s="73"/>
      <c r="B365" s="78"/>
      <c r="C365" s="78"/>
      <c r="D365" s="78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1"/>
      <c r="V365" s="73"/>
      <c r="W365" s="45"/>
      <c r="X365" s="27"/>
      <c r="Y365" s="27"/>
    </row>
    <row r="366" spans="1:25" s="82" customFormat="1" ht="12.75" customHeight="1" x14ac:dyDescent="0.25">
      <c r="A366" s="73"/>
      <c r="B366" s="78"/>
      <c r="C366" s="78"/>
      <c r="D366" s="78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1"/>
      <c r="V366" s="73"/>
      <c r="W366" s="45"/>
      <c r="X366" s="27"/>
      <c r="Y366" s="27"/>
    </row>
    <row r="367" spans="1:25" s="82" customFormat="1" ht="12.75" customHeight="1" x14ac:dyDescent="0.25">
      <c r="A367" s="73"/>
      <c r="B367" s="78"/>
      <c r="C367" s="78"/>
      <c r="D367" s="78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1"/>
      <c r="V367" s="73"/>
      <c r="W367" s="45"/>
      <c r="X367" s="27"/>
      <c r="Y367" s="27"/>
    </row>
    <row r="368" spans="1:25" s="82" customFormat="1" ht="12.75" customHeight="1" x14ac:dyDescent="0.25">
      <c r="A368" s="73"/>
      <c r="B368" s="78"/>
      <c r="C368" s="78"/>
      <c r="D368" s="78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1"/>
      <c r="V368" s="73"/>
      <c r="W368" s="45"/>
      <c r="X368" s="27"/>
      <c r="Y368" s="27"/>
    </row>
    <row r="369" spans="1:25" s="82" customFormat="1" ht="12.75" customHeight="1" x14ac:dyDescent="0.25">
      <c r="A369" s="73"/>
      <c r="B369" s="78"/>
      <c r="C369" s="78"/>
      <c r="D369" s="78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1"/>
      <c r="V369" s="73"/>
      <c r="W369" s="45"/>
      <c r="X369" s="27"/>
      <c r="Y369" s="27"/>
    </row>
    <row r="370" spans="1:25" s="82" customFormat="1" ht="12.75" customHeight="1" x14ac:dyDescent="0.25">
      <c r="A370" s="73"/>
      <c r="B370" s="78"/>
      <c r="C370" s="78"/>
      <c r="D370" s="78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1"/>
      <c r="V370" s="73"/>
      <c r="W370" s="45"/>
      <c r="X370" s="27"/>
      <c r="Y370" s="27"/>
    </row>
    <row r="371" spans="1:25" s="82" customFormat="1" ht="12.75" customHeight="1" x14ac:dyDescent="0.25">
      <c r="A371" s="73"/>
      <c r="B371" s="78"/>
      <c r="C371" s="78"/>
      <c r="D371" s="78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1"/>
      <c r="V371" s="73"/>
      <c r="W371" s="45"/>
      <c r="X371" s="27"/>
      <c r="Y371" s="27"/>
    </row>
    <row r="372" spans="1:25" s="82" customFormat="1" ht="12.75" customHeight="1" x14ac:dyDescent="0.25">
      <c r="A372" s="73"/>
      <c r="B372" s="78"/>
      <c r="C372" s="78"/>
      <c r="D372" s="78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1"/>
      <c r="V372" s="73"/>
      <c r="W372" s="45"/>
      <c r="X372" s="27"/>
      <c r="Y372" s="27"/>
    </row>
    <row r="373" spans="1:25" s="82" customFormat="1" ht="12.75" customHeight="1" x14ac:dyDescent="0.25">
      <c r="A373" s="73"/>
      <c r="B373" s="78"/>
      <c r="C373" s="78"/>
      <c r="D373" s="78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1"/>
      <c r="V373" s="73"/>
      <c r="W373" s="45"/>
      <c r="X373" s="27"/>
      <c r="Y373" s="27"/>
    </row>
    <row r="374" spans="1:25" s="82" customFormat="1" ht="12.75" customHeight="1" x14ac:dyDescent="0.25">
      <c r="A374" s="73"/>
      <c r="B374" s="78"/>
      <c r="C374" s="78"/>
      <c r="D374" s="78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1"/>
      <c r="V374" s="73"/>
      <c r="W374" s="45"/>
      <c r="X374" s="27"/>
      <c r="Y374" s="27"/>
    </row>
    <row r="375" spans="1:25" s="82" customFormat="1" ht="12.75" customHeight="1" x14ac:dyDescent="0.25">
      <c r="A375" s="73"/>
      <c r="B375" s="78"/>
      <c r="C375" s="78"/>
      <c r="D375" s="78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1"/>
      <c r="V375" s="73"/>
      <c r="W375" s="45"/>
      <c r="X375" s="27"/>
      <c r="Y375" s="27"/>
    </row>
    <row r="376" spans="1:25" s="82" customFormat="1" ht="12.75" customHeight="1" x14ac:dyDescent="0.25">
      <c r="A376" s="73"/>
      <c r="B376" s="78"/>
      <c r="C376" s="78"/>
      <c r="D376" s="78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1"/>
      <c r="V376" s="73"/>
      <c r="W376" s="45"/>
      <c r="X376" s="27"/>
      <c r="Y376" s="27"/>
    </row>
    <row r="377" spans="1:25" s="82" customFormat="1" ht="12.75" customHeight="1" x14ac:dyDescent="0.25">
      <c r="A377" s="73"/>
      <c r="B377" s="78"/>
      <c r="C377" s="78"/>
      <c r="D377" s="78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1"/>
      <c r="V377" s="73"/>
      <c r="W377" s="45"/>
      <c r="X377" s="27"/>
      <c r="Y377" s="27"/>
    </row>
    <row r="378" spans="1:25" s="82" customFormat="1" ht="12.75" customHeight="1" x14ac:dyDescent="0.25">
      <c r="A378" s="73"/>
      <c r="B378" s="78"/>
      <c r="C378" s="78"/>
      <c r="D378" s="78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1"/>
      <c r="V378" s="73"/>
      <c r="W378" s="45"/>
      <c r="X378" s="27"/>
      <c r="Y378" s="27"/>
    </row>
    <row r="379" spans="1:25" s="82" customFormat="1" ht="12.75" customHeight="1" x14ac:dyDescent="0.25">
      <c r="A379" s="73"/>
      <c r="B379" s="78"/>
      <c r="C379" s="78"/>
      <c r="D379" s="78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1"/>
      <c r="V379" s="73"/>
      <c r="W379" s="45"/>
      <c r="X379" s="27"/>
      <c r="Y379" s="27"/>
    </row>
    <row r="380" spans="1:25" s="82" customFormat="1" ht="12.75" customHeight="1" x14ac:dyDescent="0.25">
      <c r="A380" s="73"/>
      <c r="B380" s="78"/>
      <c r="C380" s="78"/>
      <c r="D380" s="78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1"/>
      <c r="V380" s="73"/>
      <c r="W380" s="45"/>
      <c r="X380" s="27"/>
      <c r="Y380" s="27"/>
    </row>
    <row r="381" spans="1:25" s="82" customFormat="1" ht="12.75" customHeight="1" x14ac:dyDescent="0.25">
      <c r="A381" s="73"/>
      <c r="B381" s="78"/>
      <c r="C381" s="78"/>
      <c r="D381" s="78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1"/>
      <c r="V381" s="73"/>
      <c r="W381" s="45"/>
      <c r="X381" s="27"/>
      <c r="Y381" s="27"/>
    </row>
    <row r="382" spans="1:25" s="82" customFormat="1" ht="12.75" customHeight="1" x14ac:dyDescent="0.25">
      <c r="A382" s="73"/>
      <c r="B382" s="78"/>
      <c r="C382" s="78"/>
      <c r="D382" s="78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1"/>
      <c r="V382" s="73"/>
      <c r="W382" s="45"/>
      <c r="X382" s="27"/>
      <c r="Y382" s="27"/>
    </row>
    <row r="383" spans="1:25" s="82" customFormat="1" ht="12.75" customHeight="1" x14ac:dyDescent="0.25">
      <c r="A383" s="73"/>
      <c r="B383" s="78"/>
      <c r="C383" s="78"/>
      <c r="D383" s="78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1"/>
      <c r="V383" s="73"/>
      <c r="W383" s="45"/>
      <c r="X383" s="27"/>
      <c r="Y383" s="27"/>
    </row>
    <row r="384" spans="1:25" s="82" customFormat="1" ht="12.75" customHeight="1" x14ac:dyDescent="0.25">
      <c r="A384" s="73"/>
      <c r="B384" s="78"/>
      <c r="C384" s="78"/>
      <c r="D384" s="78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1"/>
      <c r="V384" s="73"/>
      <c r="W384" s="45"/>
      <c r="X384" s="27"/>
      <c r="Y384" s="27"/>
    </row>
    <row r="385" spans="1:25" s="82" customFormat="1" ht="12.75" customHeight="1" x14ac:dyDescent="0.25">
      <c r="A385" s="73"/>
      <c r="B385" s="78"/>
      <c r="C385" s="78"/>
      <c r="D385" s="78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1"/>
      <c r="V385" s="73"/>
      <c r="W385" s="45"/>
      <c r="X385" s="27"/>
      <c r="Y385" s="27"/>
    </row>
    <row r="386" spans="1:25" s="82" customFormat="1" ht="12.75" customHeight="1" x14ac:dyDescent="0.25">
      <c r="A386" s="73"/>
      <c r="B386" s="78"/>
      <c r="C386" s="78"/>
      <c r="D386" s="78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1"/>
      <c r="V386" s="73"/>
      <c r="W386" s="45"/>
      <c r="X386" s="27"/>
      <c r="Y386" s="27"/>
    </row>
    <row r="387" spans="1:25" s="82" customFormat="1" ht="12.75" customHeight="1" x14ac:dyDescent="0.25">
      <c r="A387" s="73"/>
      <c r="B387" s="78"/>
      <c r="C387" s="78"/>
      <c r="D387" s="78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1"/>
      <c r="V387" s="73"/>
      <c r="W387" s="45"/>
      <c r="X387" s="27"/>
      <c r="Y387" s="27"/>
    </row>
    <row r="388" spans="1:25" s="82" customFormat="1" ht="12.75" customHeight="1" x14ac:dyDescent="0.25">
      <c r="A388" s="73"/>
      <c r="B388" s="78"/>
      <c r="C388" s="78"/>
      <c r="D388" s="78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1"/>
      <c r="V388" s="73"/>
      <c r="W388" s="45"/>
      <c r="X388" s="27"/>
      <c r="Y388" s="27"/>
    </row>
    <row r="389" spans="1:25" s="82" customFormat="1" ht="12.75" customHeight="1" x14ac:dyDescent="0.25">
      <c r="A389" s="73"/>
      <c r="B389" s="78"/>
      <c r="C389" s="78"/>
      <c r="D389" s="78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1"/>
      <c r="V389" s="73"/>
      <c r="W389" s="45"/>
      <c r="X389" s="27"/>
      <c r="Y389" s="27"/>
    </row>
    <row r="390" spans="1:25" s="82" customFormat="1" ht="12.75" customHeight="1" x14ac:dyDescent="0.25">
      <c r="A390" s="73"/>
      <c r="B390" s="78"/>
      <c r="C390" s="78"/>
      <c r="D390" s="78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1"/>
      <c r="V390" s="73"/>
      <c r="W390" s="45"/>
      <c r="X390" s="27"/>
      <c r="Y390" s="27"/>
    </row>
    <row r="391" spans="1:25" s="82" customFormat="1" ht="12.75" customHeight="1" x14ac:dyDescent="0.25">
      <c r="A391" s="73"/>
      <c r="B391" s="78"/>
      <c r="C391" s="78"/>
      <c r="D391" s="78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1"/>
      <c r="V391" s="73"/>
      <c r="W391" s="45"/>
      <c r="X391" s="27"/>
      <c r="Y391" s="27"/>
    </row>
    <row r="392" spans="1:25" s="82" customFormat="1" ht="12.75" customHeight="1" x14ac:dyDescent="0.25">
      <c r="A392" s="73"/>
      <c r="B392" s="78"/>
      <c r="C392" s="78"/>
      <c r="D392" s="78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1"/>
      <c r="V392" s="73"/>
      <c r="W392" s="45"/>
      <c r="X392" s="27"/>
      <c r="Y392" s="27"/>
    </row>
    <row r="393" spans="1:25" s="82" customFormat="1" ht="12.75" customHeight="1" x14ac:dyDescent="0.25">
      <c r="A393" s="73"/>
      <c r="B393" s="78"/>
      <c r="C393" s="78"/>
      <c r="D393" s="78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1"/>
      <c r="V393" s="73"/>
      <c r="W393" s="45"/>
      <c r="X393" s="27"/>
      <c r="Y393" s="27"/>
    </row>
    <row r="394" spans="1:25" s="82" customFormat="1" ht="12.75" customHeight="1" x14ac:dyDescent="0.25">
      <c r="A394" s="73"/>
      <c r="B394" s="78"/>
      <c r="C394" s="78"/>
      <c r="D394" s="78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1"/>
      <c r="V394" s="73"/>
      <c r="W394" s="45"/>
      <c r="X394" s="27"/>
      <c r="Y394" s="27"/>
    </row>
    <row r="395" spans="1:25" s="82" customFormat="1" ht="12.75" customHeight="1" x14ac:dyDescent="0.25">
      <c r="A395" s="73"/>
      <c r="B395" s="78"/>
      <c r="C395" s="78"/>
      <c r="D395" s="78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1"/>
      <c r="V395" s="73"/>
      <c r="W395" s="45"/>
      <c r="X395" s="27"/>
      <c r="Y395" s="27"/>
    </row>
    <row r="396" spans="1:25" s="82" customFormat="1" ht="12.75" customHeight="1" x14ac:dyDescent="0.25">
      <c r="A396" s="73"/>
      <c r="B396" s="78"/>
      <c r="C396" s="78"/>
      <c r="D396" s="78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1"/>
      <c r="V396" s="73"/>
      <c r="W396" s="45"/>
      <c r="X396" s="27"/>
      <c r="Y396" s="27"/>
    </row>
    <row r="397" spans="1:25" s="82" customFormat="1" ht="12.75" customHeight="1" x14ac:dyDescent="0.25">
      <c r="A397" s="73"/>
      <c r="B397" s="78"/>
      <c r="C397" s="78"/>
      <c r="D397" s="78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1"/>
      <c r="V397" s="73"/>
      <c r="W397" s="45"/>
      <c r="X397" s="27"/>
      <c r="Y397" s="27"/>
    </row>
    <row r="398" spans="1:25" s="82" customFormat="1" ht="12.75" customHeight="1" x14ac:dyDescent="0.25">
      <c r="A398" s="73"/>
      <c r="B398" s="78"/>
      <c r="C398" s="78"/>
      <c r="D398" s="78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1"/>
      <c r="V398" s="73"/>
      <c r="W398" s="45"/>
      <c r="X398" s="27"/>
      <c r="Y398" s="27"/>
    </row>
    <row r="399" spans="1:25" s="82" customFormat="1" ht="12.75" customHeight="1" x14ac:dyDescent="0.25">
      <c r="A399" s="73"/>
      <c r="B399" s="78"/>
      <c r="C399" s="78"/>
      <c r="D399" s="78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1"/>
      <c r="V399" s="73"/>
      <c r="W399" s="45"/>
      <c r="X399" s="27"/>
      <c r="Y399" s="27"/>
    </row>
    <row r="400" spans="1:25" s="82" customFormat="1" ht="12.75" customHeight="1" x14ac:dyDescent="0.25">
      <c r="A400" s="73"/>
      <c r="B400" s="78"/>
      <c r="C400" s="78"/>
      <c r="D400" s="78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1"/>
      <c r="V400" s="73"/>
      <c r="W400" s="45"/>
      <c r="X400" s="27"/>
      <c r="Y400" s="27"/>
    </row>
    <row r="401" spans="1:25" s="82" customFormat="1" ht="12.75" customHeight="1" x14ac:dyDescent="0.25">
      <c r="A401" s="73"/>
      <c r="B401" s="78"/>
      <c r="C401" s="78"/>
      <c r="D401" s="78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1"/>
      <c r="V401" s="73"/>
      <c r="W401" s="45"/>
      <c r="X401" s="27"/>
      <c r="Y401" s="27"/>
    </row>
    <row r="402" spans="1:25" s="82" customFormat="1" ht="12.75" customHeight="1" x14ac:dyDescent="0.25">
      <c r="A402" s="73"/>
      <c r="B402" s="78"/>
      <c r="C402" s="78"/>
      <c r="D402" s="78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1"/>
      <c r="V402" s="73"/>
      <c r="W402" s="45"/>
      <c r="X402" s="27"/>
      <c r="Y402" s="27"/>
    </row>
    <row r="403" spans="1:25" s="82" customFormat="1" ht="12.75" customHeight="1" x14ac:dyDescent="0.25">
      <c r="A403" s="73"/>
      <c r="B403" s="78"/>
      <c r="C403" s="78"/>
      <c r="D403" s="78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1"/>
      <c r="V403" s="73"/>
      <c r="W403" s="45"/>
      <c r="X403" s="27"/>
      <c r="Y403" s="27"/>
    </row>
    <row r="404" spans="1:25" s="82" customFormat="1" ht="12.75" customHeight="1" x14ac:dyDescent="0.25">
      <c r="A404" s="73"/>
      <c r="B404" s="78"/>
      <c r="C404" s="78"/>
      <c r="D404" s="78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1"/>
      <c r="V404" s="73"/>
      <c r="W404" s="45"/>
      <c r="X404" s="27"/>
      <c r="Y404" s="27"/>
    </row>
    <row r="405" spans="1:25" s="82" customFormat="1" ht="12.75" customHeight="1" x14ac:dyDescent="0.25">
      <c r="A405" s="73"/>
      <c r="B405" s="78"/>
      <c r="C405" s="78"/>
      <c r="D405" s="78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1"/>
      <c r="V405" s="73"/>
      <c r="W405" s="45"/>
      <c r="X405" s="27"/>
      <c r="Y405" s="27"/>
    </row>
    <row r="406" spans="1:25" s="82" customFormat="1" ht="12.75" customHeight="1" x14ac:dyDescent="0.25">
      <c r="A406" s="73"/>
      <c r="B406" s="78"/>
      <c r="C406" s="78"/>
      <c r="D406" s="78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1"/>
      <c r="V406" s="73"/>
      <c r="W406" s="45"/>
      <c r="X406" s="27"/>
      <c r="Y406" s="27"/>
    </row>
    <row r="407" spans="1:25" s="82" customFormat="1" ht="12.75" customHeight="1" x14ac:dyDescent="0.25">
      <c r="A407" s="73"/>
      <c r="B407" s="78"/>
      <c r="C407" s="78"/>
      <c r="D407" s="78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1"/>
      <c r="V407" s="73"/>
      <c r="W407" s="45"/>
      <c r="X407" s="27"/>
      <c r="Y407" s="27"/>
    </row>
    <row r="408" spans="1:25" s="82" customFormat="1" ht="12.75" customHeight="1" x14ac:dyDescent="0.25">
      <c r="A408" s="73"/>
      <c r="B408" s="78"/>
      <c r="C408" s="78"/>
      <c r="D408" s="78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1"/>
      <c r="V408" s="73"/>
      <c r="W408" s="45"/>
      <c r="X408" s="27"/>
      <c r="Y408" s="27"/>
    </row>
    <row r="409" spans="1:25" s="82" customFormat="1" ht="12.75" customHeight="1" x14ac:dyDescent="0.25">
      <c r="A409" s="73"/>
      <c r="B409" s="78"/>
      <c r="C409" s="78"/>
      <c r="D409" s="78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1"/>
      <c r="V409" s="73"/>
      <c r="W409" s="45"/>
      <c r="X409" s="27"/>
      <c r="Y409" s="27"/>
    </row>
    <row r="410" spans="1:25" s="82" customFormat="1" ht="12.75" customHeight="1" x14ac:dyDescent="0.25">
      <c r="A410" s="73"/>
      <c r="B410" s="78"/>
      <c r="C410" s="78"/>
      <c r="D410" s="78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1"/>
      <c r="V410" s="73"/>
      <c r="W410" s="45"/>
      <c r="X410" s="27"/>
      <c r="Y410" s="27"/>
    </row>
    <row r="411" spans="1:25" s="82" customFormat="1" ht="12.75" customHeight="1" x14ac:dyDescent="0.25">
      <c r="A411" s="73"/>
      <c r="B411" s="78"/>
      <c r="C411" s="78"/>
      <c r="D411" s="78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1"/>
      <c r="V411" s="73"/>
      <c r="W411" s="45"/>
      <c r="X411" s="27"/>
      <c r="Y411" s="27"/>
    </row>
    <row r="412" spans="1:25" s="82" customFormat="1" ht="12.75" customHeight="1" x14ac:dyDescent="0.25">
      <c r="A412" s="73"/>
      <c r="B412" s="78"/>
      <c r="C412" s="78"/>
      <c r="D412" s="78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1"/>
      <c r="V412" s="73"/>
      <c r="W412" s="45"/>
      <c r="X412" s="27"/>
      <c r="Y412" s="27"/>
    </row>
    <row r="413" spans="1:25" s="82" customFormat="1" ht="12.75" customHeight="1" x14ac:dyDescent="0.25">
      <c r="A413" s="73"/>
      <c r="B413" s="78"/>
      <c r="C413" s="78"/>
      <c r="D413" s="78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1"/>
      <c r="V413" s="73"/>
      <c r="W413" s="45"/>
      <c r="X413" s="27"/>
      <c r="Y413" s="27"/>
    </row>
    <row r="414" spans="1:25" s="82" customFormat="1" ht="12.75" customHeight="1" x14ac:dyDescent="0.25">
      <c r="A414" s="73"/>
      <c r="B414" s="78"/>
      <c r="C414" s="78"/>
      <c r="D414" s="78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1"/>
      <c r="V414" s="73"/>
      <c r="W414" s="45"/>
      <c r="X414" s="27"/>
      <c r="Y414" s="27"/>
    </row>
    <row r="415" spans="1:25" s="82" customFormat="1" ht="12.75" customHeight="1" x14ac:dyDescent="0.25">
      <c r="A415" s="73"/>
      <c r="B415" s="78"/>
      <c r="C415" s="78"/>
      <c r="D415" s="78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1"/>
      <c r="V415" s="73"/>
      <c r="W415" s="45"/>
      <c r="X415" s="27"/>
      <c r="Y415" s="27"/>
    </row>
    <row r="416" spans="1:25" s="82" customFormat="1" ht="12.75" customHeight="1" x14ac:dyDescent="0.25">
      <c r="A416" s="73"/>
      <c r="B416" s="78"/>
      <c r="C416" s="78"/>
      <c r="D416" s="78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1"/>
      <c r="V416" s="73"/>
      <c r="W416" s="45"/>
      <c r="X416" s="27"/>
      <c r="Y416" s="27"/>
    </row>
    <row r="417" spans="1:25" s="82" customFormat="1" ht="12.75" customHeight="1" x14ac:dyDescent="0.25">
      <c r="A417" s="73"/>
      <c r="B417" s="78"/>
      <c r="C417" s="78"/>
      <c r="D417" s="78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1"/>
      <c r="V417" s="73"/>
      <c r="W417" s="45"/>
      <c r="X417" s="27"/>
      <c r="Y417" s="27"/>
    </row>
    <row r="418" spans="1:25" s="82" customFormat="1" ht="12.75" customHeight="1" x14ac:dyDescent="0.25">
      <c r="A418" s="73"/>
      <c r="B418" s="78"/>
      <c r="C418" s="78"/>
      <c r="D418" s="78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1"/>
      <c r="V418" s="73"/>
      <c r="W418" s="45"/>
      <c r="X418" s="27"/>
      <c r="Y418" s="27"/>
    </row>
    <row r="419" spans="1:25" s="82" customFormat="1" ht="12.75" customHeight="1" x14ac:dyDescent="0.25">
      <c r="A419" s="73"/>
      <c r="B419" s="78"/>
      <c r="C419" s="78"/>
      <c r="D419" s="78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1"/>
      <c r="V419" s="73"/>
      <c r="W419" s="45"/>
      <c r="X419" s="27"/>
      <c r="Y419" s="27"/>
    </row>
    <row r="420" spans="1:25" s="82" customFormat="1" ht="12.75" customHeight="1" x14ac:dyDescent="0.25">
      <c r="A420" s="73"/>
      <c r="B420" s="78"/>
      <c r="C420" s="78"/>
      <c r="D420" s="78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1"/>
      <c r="V420" s="73"/>
      <c r="W420" s="45"/>
      <c r="X420" s="27"/>
      <c r="Y420" s="27"/>
    </row>
    <row r="421" spans="1:25" s="82" customFormat="1" ht="12.75" customHeight="1" x14ac:dyDescent="0.25">
      <c r="A421" s="73"/>
      <c r="B421" s="78"/>
      <c r="C421" s="78"/>
      <c r="D421" s="78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1"/>
      <c r="V421" s="73"/>
      <c r="W421" s="45"/>
      <c r="X421" s="27"/>
      <c r="Y421" s="27"/>
    </row>
    <row r="422" spans="1:25" s="82" customFormat="1" ht="12.75" customHeight="1" x14ac:dyDescent="0.25">
      <c r="A422" s="73"/>
      <c r="B422" s="78"/>
      <c r="C422" s="78"/>
      <c r="D422" s="78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1"/>
      <c r="V422" s="73"/>
      <c r="W422" s="45"/>
      <c r="X422" s="27"/>
      <c r="Y422" s="27"/>
    </row>
    <row r="423" spans="1:25" s="82" customFormat="1" ht="12.75" customHeight="1" x14ac:dyDescent="0.25">
      <c r="A423" s="73"/>
      <c r="B423" s="78"/>
      <c r="C423" s="78"/>
      <c r="D423" s="78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1"/>
      <c r="V423" s="73"/>
      <c r="W423" s="45"/>
      <c r="X423" s="27"/>
      <c r="Y423" s="27"/>
    </row>
    <row r="424" spans="1:25" s="82" customFormat="1" ht="12.75" customHeight="1" x14ac:dyDescent="0.25">
      <c r="A424" s="73"/>
      <c r="B424" s="78"/>
      <c r="C424" s="78"/>
      <c r="D424" s="78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1"/>
      <c r="V424" s="73"/>
      <c r="W424" s="45"/>
      <c r="X424" s="27"/>
      <c r="Y424" s="27"/>
    </row>
    <row r="425" spans="1:25" s="82" customFormat="1" ht="12.75" customHeight="1" x14ac:dyDescent="0.25">
      <c r="A425" s="73"/>
      <c r="B425" s="78"/>
      <c r="C425" s="78"/>
      <c r="D425" s="78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1"/>
      <c r="V425" s="73"/>
      <c r="W425" s="45"/>
      <c r="X425" s="27"/>
      <c r="Y425" s="27"/>
    </row>
    <row r="426" spans="1:25" s="82" customFormat="1" ht="12.75" customHeight="1" x14ac:dyDescent="0.25">
      <c r="A426" s="73"/>
      <c r="B426" s="78"/>
      <c r="C426" s="78"/>
      <c r="D426" s="78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1"/>
      <c r="V426" s="73"/>
      <c r="W426" s="45"/>
      <c r="X426" s="27"/>
      <c r="Y426" s="27"/>
    </row>
    <row r="427" spans="1:25" s="82" customFormat="1" ht="12.75" customHeight="1" x14ac:dyDescent="0.25">
      <c r="A427" s="73"/>
      <c r="B427" s="78"/>
      <c r="C427" s="78"/>
      <c r="D427" s="78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1"/>
      <c r="V427" s="73"/>
      <c r="W427" s="45"/>
      <c r="X427" s="27"/>
      <c r="Y427" s="27"/>
    </row>
    <row r="428" spans="1:25" s="82" customFormat="1" ht="12.75" customHeight="1" x14ac:dyDescent="0.25">
      <c r="A428" s="73"/>
      <c r="B428" s="78"/>
      <c r="C428" s="78"/>
      <c r="D428" s="78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1"/>
      <c r="V428" s="73"/>
      <c r="W428" s="45"/>
      <c r="X428" s="27"/>
      <c r="Y428" s="27"/>
    </row>
    <row r="429" spans="1:25" s="82" customFormat="1" ht="12.75" customHeight="1" x14ac:dyDescent="0.25">
      <c r="A429" s="73"/>
      <c r="B429" s="78"/>
      <c r="C429" s="78"/>
      <c r="D429" s="78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1"/>
      <c r="V429" s="73"/>
      <c r="W429" s="45"/>
      <c r="X429" s="27"/>
      <c r="Y429" s="27"/>
    </row>
    <row r="430" spans="1:25" s="82" customFormat="1" ht="12.75" customHeight="1" x14ac:dyDescent="0.25">
      <c r="A430" s="73"/>
      <c r="B430" s="78"/>
      <c r="C430" s="78"/>
      <c r="D430" s="78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1"/>
      <c r="V430" s="73"/>
      <c r="W430" s="45"/>
      <c r="X430" s="27"/>
      <c r="Y430" s="27"/>
    </row>
    <row r="431" spans="1:25" s="82" customFormat="1" ht="12.75" customHeight="1" x14ac:dyDescent="0.25">
      <c r="A431" s="73"/>
      <c r="B431" s="78"/>
      <c r="C431" s="78"/>
      <c r="D431" s="78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1"/>
      <c r="V431" s="73"/>
      <c r="W431" s="45"/>
      <c r="X431" s="27"/>
      <c r="Y431" s="27"/>
    </row>
    <row r="432" spans="1:25" s="82" customFormat="1" ht="12.75" customHeight="1" x14ac:dyDescent="0.25">
      <c r="A432" s="73"/>
      <c r="B432" s="78"/>
      <c r="C432" s="78"/>
      <c r="D432" s="78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1"/>
      <c r="V432" s="73"/>
      <c r="W432" s="45"/>
      <c r="X432" s="27"/>
      <c r="Y432" s="27"/>
    </row>
    <row r="433" spans="1:25" s="82" customFormat="1" ht="12.75" customHeight="1" x14ac:dyDescent="0.25">
      <c r="A433" s="73"/>
      <c r="B433" s="78"/>
      <c r="C433" s="78"/>
      <c r="D433" s="78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1"/>
      <c r="V433" s="73"/>
      <c r="W433" s="45"/>
      <c r="X433" s="27"/>
      <c r="Y433" s="27"/>
    </row>
    <row r="434" spans="1:25" s="82" customFormat="1" ht="12.75" customHeight="1" x14ac:dyDescent="0.25">
      <c r="A434" s="73"/>
      <c r="B434" s="78"/>
      <c r="C434" s="78"/>
      <c r="D434" s="78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1"/>
      <c r="V434" s="73"/>
      <c r="W434" s="45"/>
      <c r="X434" s="27"/>
      <c r="Y434" s="27"/>
    </row>
    <row r="435" spans="1:25" s="82" customFormat="1" ht="12.75" customHeight="1" x14ac:dyDescent="0.25">
      <c r="A435" s="73"/>
      <c r="B435" s="78"/>
      <c r="C435" s="78"/>
      <c r="D435" s="78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1"/>
      <c r="V435" s="73"/>
      <c r="W435" s="45"/>
      <c r="X435" s="27"/>
      <c r="Y435" s="27"/>
    </row>
    <row r="436" spans="1:25" s="82" customFormat="1" ht="12.75" customHeight="1" x14ac:dyDescent="0.25">
      <c r="A436" s="73"/>
      <c r="B436" s="78"/>
      <c r="C436" s="78"/>
      <c r="D436" s="78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1"/>
      <c r="V436" s="73"/>
      <c r="W436" s="45"/>
      <c r="X436" s="27"/>
      <c r="Y436" s="27"/>
    </row>
    <row r="437" spans="1:25" s="82" customFormat="1" ht="12.75" customHeight="1" x14ac:dyDescent="0.25">
      <c r="A437" s="73"/>
      <c r="B437" s="78"/>
      <c r="C437" s="78"/>
      <c r="D437" s="78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1"/>
      <c r="V437" s="73"/>
      <c r="W437" s="45"/>
      <c r="X437" s="27"/>
      <c r="Y437" s="27"/>
    </row>
    <row r="438" spans="1:25" s="82" customFormat="1" ht="12.75" customHeight="1" x14ac:dyDescent="0.25">
      <c r="A438" s="73"/>
      <c r="B438" s="78"/>
      <c r="C438" s="78"/>
      <c r="D438" s="78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1"/>
      <c r="V438" s="73"/>
      <c r="W438" s="45"/>
      <c r="X438" s="27"/>
      <c r="Y438" s="27"/>
    </row>
    <row r="439" spans="1:25" s="82" customFormat="1" ht="12.75" customHeight="1" x14ac:dyDescent="0.25">
      <c r="A439" s="73"/>
      <c r="B439" s="78"/>
      <c r="C439" s="78"/>
      <c r="D439" s="78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1"/>
      <c r="V439" s="73"/>
      <c r="W439" s="45"/>
      <c r="X439" s="27"/>
      <c r="Y439" s="27"/>
    </row>
    <row r="440" spans="1:25" s="82" customFormat="1" ht="12.75" customHeight="1" x14ac:dyDescent="0.25">
      <c r="A440" s="73"/>
      <c r="B440" s="78"/>
      <c r="C440" s="78"/>
      <c r="D440" s="78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1"/>
      <c r="V440" s="73"/>
      <c r="W440" s="45"/>
      <c r="X440" s="27"/>
      <c r="Y440" s="27"/>
    </row>
    <row r="441" spans="1:25" s="82" customFormat="1" ht="12.75" customHeight="1" x14ac:dyDescent="0.25">
      <c r="A441" s="73"/>
      <c r="B441" s="78"/>
      <c r="C441" s="78"/>
      <c r="D441" s="78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1"/>
      <c r="V441" s="73"/>
      <c r="W441" s="45"/>
      <c r="X441" s="27"/>
      <c r="Y441" s="27"/>
    </row>
    <row r="442" spans="1:25" s="82" customFormat="1" ht="12.75" customHeight="1" x14ac:dyDescent="0.25">
      <c r="A442" s="73"/>
      <c r="B442" s="78"/>
      <c r="C442" s="78"/>
      <c r="D442" s="78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1"/>
      <c r="V442" s="73"/>
      <c r="W442" s="45"/>
      <c r="X442" s="27"/>
      <c r="Y442" s="27"/>
    </row>
    <row r="443" spans="1:25" s="82" customFormat="1" ht="12.75" customHeight="1" x14ac:dyDescent="0.25">
      <c r="A443" s="73"/>
      <c r="B443" s="78"/>
      <c r="C443" s="78"/>
      <c r="D443" s="78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1"/>
      <c r="V443" s="73"/>
      <c r="W443" s="45"/>
      <c r="X443" s="27"/>
      <c r="Y443" s="27"/>
    </row>
    <row r="444" spans="1:25" s="82" customFormat="1" ht="12.75" customHeight="1" x14ac:dyDescent="0.25">
      <c r="A444" s="73"/>
      <c r="B444" s="78"/>
      <c r="C444" s="78"/>
      <c r="D444" s="78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1"/>
      <c r="V444" s="73"/>
      <c r="W444" s="45"/>
      <c r="X444" s="27"/>
      <c r="Y444" s="27"/>
    </row>
    <row r="445" spans="1:25" s="82" customFormat="1" ht="12.75" customHeight="1" x14ac:dyDescent="0.25">
      <c r="A445" s="73"/>
      <c r="B445" s="78"/>
      <c r="C445" s="78"/>
      <c r="D445" s="78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1"/>
      <c r="V445" s="73"/>
      <c r="W445" s="45"/>
      <c r="X445" s="27"/>
      <c r="Y445" s="27"/>
    </row>
    <row r="446" spans="1:25" s="82" customFormat="1" ht="12.75" customHeight="1" x14ac:dyDescent="0.25">
      <c r="A446" s="73"/>
      <c r="B446" s="78"/>
      <c r="C446" s="78"/>
      <c r="D446" s="78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1"/>
      <c r="V446" s="73"/>
      <c r="W446" s="45"/>
      <c r="X446" s="27"/>
      <c r="Y446" s="27"/>
    </row>
    <row r="447" spans="1:25" s="82" customFormat="1" ht="12.75" customHeight="1" x14ac:dyDescent="0.25">
      <c r="A447" s="73"/>
      <c r="B447" s="78"/>
      <c r="C447" s="78"/>
      <c r="D447" s="78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1"/>
      <c r="V447" s="73"/>
      <c r="W447" s="45"/>
      <c r="X447" s="27"/>
      <c r="Y447" s="27"/>
    </row>
    <row r="448" spans="1:25" s="82" customFormat="1" ht="12.75" customHeight="1" x14ac:dyDescent="0.25">
      <c r="A448" s="73"/>
      <c r="B448" s="78"/>
      <c r="C448" s="78"/>
      <c r="D448" s="78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1"/>
      <c r="V448" s="73"/>
      <c r="W448" s="45"/>
      <c r="X448" s="27"/>
      <c r="Y448" s="27"/>
    </row>
    <row r="449" spans="1:25" s="82" customFormat="1" ht="12.75" customHeight="1" x14ac:dyDescent="0.25">
      <c r="A449" s="73"/>
      <c r="B449" s="78"/>
      <c r="C449" s="78"/>
      <c r="D449" s="78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1"/>
      <c r="V449" s="73"/>
      <c r="W449" s="45"/>
      <c r="X449" s="27"/>
      <c r="Y449" s="27"/>
    </row>
    <row r="450" spans="1:25" s="82" customFormat="1" ht="12.75" customHeight="1" x14ac:dyDescent="0.25">
      <c r="A450" s="73"/>
      <c r="B450" s="78"/>
      <c r="C450" s="78"/>
      <c r="D450" s="78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1"/>
      <c r="V450" s="73"/>
      <c r="W450" s="45"/>
      <c r="X450" s="27"/>
      <c r="Y450" s="27"/>
    </row>
    <row r="451" spans="1:25" s="82" customFormat="1" ht="12.75" customHeight="1" x14ac:dyDescent="0.25">
      <c r="A451" s="73"/>
      <c r="B451" s="78"/>
      <c r="C451" s="78"/>
      <c r="D451" s="78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1"/>
      <c r="V451" s="73"/>
      <c r="W451" s="45"/>
      <c r="X451" s="27"/>
      <c r="Y451" s="27"/>
    </row>
    <row r="452" spans="1:25" s="82" customFormat="1" ht="12.75" customHeight="1" x14ac:dyDescent="0.25">
      <c r="A452" s="73"/>
      <c r="B452" s="78"/>
      <c r="C452" s="78"/>
      <c r="D452" s="78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1"/>
      <c r="V452" s="73"/>
      <c r="W452" s="45"/>
      <c r="X452" s="27"/>
      <c r="Y452" s="27"/>
    </row>
    <row r="453" spans="1:25" s="82" customFormat="1" ht="12.75" customHeight="1" x14ac:dyDescent="0.25">
      <c r="A453" s="73"/>
      <c r="B453" s="78"/>
      <c r="C453" s="78"/>
      <c r="D453" s="78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1"/>
      <c r="V453" s="73"/>
      <c r="W453" s="45"/>
      <c r="X453" s="27"/>
      <c r="Y453" s="27"/>
    </row>
    <row r="454" spans="1:25" s="82" customFormat="1" ht="12.75" customHeight="1" x14ac:dyDescent="0.25">
      <c r="A454" s="73"/>
      <c r="B454" s="78"/>
      <c r="C454" s="78"/>
      <c r="D454" s="78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1"/>
      <c r="V454" s="73"/>
      <c r="W454" s="45"/>
      <c r="X454" s="27"/>
      <c r="Y454" s="27"/>
    </row>
    <row r="455" spans="1:25" s="82" customFormat="1" ht="12.75" customHeight="1" x14ac:dyDescent="0.25">
      <c r="A455" s="73"/>
      <c r="B455" s="78"/>
      <c r="C455" s="78"/>
      <c r="D455" s="78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1"/>
      <c r="V455" s="73"/>
      <c r="W455" s="45"/>
      <c r="X455" s="27"/>
      <c r="Y455" s="27"/>
    </row>
    <row r="456" spans="1:25" s="82" customFormat="1" ht="12.75" customHeight="1" x14ac:dyDescent="0.25">
      <c r="A456" s="73"/>
      <c r="B456" s="78"/>
      <c r="C456" s="78"/>
      <c r="D456" s="78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1"/>
      <c r="V456" s="73"/>
      <c r="W456" s="45"/>
      <c r="X456" s="27"/>
      <c r="Y456" s="27"/>
    </row>
    <row r="457" spans="1:25" s="82" customFormat="1" ht="12.75" customHeight="1" x14ac:dyDescent="0.25">
      <c r="A457" s="73"/>
      <c r="B457" s="78"/>
      <c r="C457" s="78"/>
      <c r="D457" s="78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1"/>
      <c r="V457" s="73"/>
      <c r="W457" s="45"/>
      <c r="X457" s="27"/>
      <c r="Y457" s="27"/>
    </row>
    <row r="458" spans="1:25" s="82" customFormat="1" ht="12.75" customHeight="1" x14ac:dyDescent="0.25">
      <c r="A458" s="73"/>
      <c r="B458" s="78"/>
      <c r="C458" s="78"/>
      <c r="D458" s="78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1"/>
      <c r="V458" s="73"/>
      <c r="W458" s="45"/>
      <c r="X458" s="27"/>
      <c r="Y458" s="27"/>
    </row>
    <row r="459" spans="1:25" s="82" customFormat="1" ht="12.75" customHeight="1" x14ac:dyDescent="0.25">
      <c r="A459" s="73"/>
      <c r="B459" s="78"/>
      <c r="C459" s="78"/>
      <c r="D459" s="78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1"/>
      <c r="V459" s="73"/>
      <c r="W459" s="45"/>
      <c r="X459" s="27"/>
      <c r="Y459" s="27"/>
    </row>
    <row r="460" spans="1:25" s="82" customFormat="1" ht="12.75" customHeight="1" x14ac:dyDescent="0.25">
      <c r="A460" s="73"/>
      <c r="B460" s="78"/>
      <c r="C460" s="78"/>
      <c r="D460" s="78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1"/>
      <c r="V460" s="73"/>
      <c r="W460" s="45"/>
      <c r="X460" s="27"/>
      <c r="Y460" s="27"/>
    </row>
    <row r="461" spans="1:25" s="82" customFormat="1" ht="12.75" customHeight="1" x14ac:dyDescent="0.25">
      <c r="A461" s="73"/>
      <c r="B461" s="78"/>
      <c r="C461" s="78"/>
      <c r="D461" s="78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1"/>
      <c r="V461" s="73"/>
      <c r="W461" s="45"/>
      <c r="X461" s="27"/>
      <c r="Y461" s="27"/>
    </row>
    <row r="462" spans="1:25" s="82" customFormat="1" ht="12.75" customHeight="1" x14ac:dyDescent="0.25">
      <c r="A462" s="73"/>
      <c r="B462" s="78"/>
      <c r="C462" s="78"/>
      <c r="D462" s="78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1"/>
      <c r="V462" s="73"/>
      <c r="W462" s="45"/>
      <c r="X462" s="27"/>
      <c r="Y462" s="27"/>
    </row>
    <row r="463" spans="1:25" s="82" customFormat="1" ht="12.75" customHeight="1" x14ac:dyDescent="0.25">
      <c r="A463" s="73"/>
      <c r="B463" s="78"/>
      <c r="C463" s="78"/>
      <c r="D463" s="78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1"/>
      <c r="V463" s="73"/>
      <c r="W463" s="45"/>
      <c r="X463" s="27"/>
      <c r="Y463" s="27"/>
    </row>
    <row r="464" spans="1:25" s="82" customFormat="1" ht="12.75" customHeight="1" x14ac:dyDescent="0.25">
      <c r="A464" s="73"/>
      <c r="B464" s="78"/>
      <c r="C464" s="78"/>
      <c r="D464" s="78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1"/>
      <c r="V464" s="73"/>
      <c r="W464" s="45"/>
      <c r="X464" s="27"/>
      <c r="Y464" s="27"/>
    </row>
    <row r="465" spans="1:25" s="82" customFormat="1" ht="12.75" customHeight="1" x14ac:dyDescent="0.25">
      <c r="A465" s="73"/>
      <c r="B465" s="78"/>
      <c r="C465" s="78"/>
      <c r="D465" s="78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1"/>
      <c r="V465" s="73"/>
      <c r="W465" s="45"/>
      <c r="X465" s="27"/>
      <c r="Y465" s="27"/>
    </row>
    <row r="466" spans="1:25" s="82" customFormat="1" ht="12.75" customHeight="1" x14ac:dyDescent="0.25">
      <c r="A466" s="73"/>
      <c r="B466" s="78"/>
      <c r="C466" s="78"/>
      <c r="D466" s="78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1"/>
      <c r="V466" s="73"/>
      <c r="W466" s="45"/>
      <c r="X466" s="27"/>
      <c r="Y466" s="27"/>
    </row>
    <row r="467" spans="1:25" s="82" customFormat="1" ht="12.75" customHeight="1" x14ac:dyDescent="0.25">
      <c r="A467" s="73"/>
      <c r="B467" s="78"/>
      <c r="C467" s="78"/>
      <c r="D467" s="78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1"/>
      <c r="V467" s="73"/>
      <c r="W467" s="45"/>
      <c r="X467" s="27"/>
      <c r="Y467" s="27"/>
    </row>
    <row r="468" spans="1:25" s="82" customFormat="1" ht="12.75" customHeight="1" x14ac:dyDescent="0.25">
      <c r="A468" s="73"/>
      <c r="B468" s="78"/>
      <c r="C468" s="78"/>
      <c r="D468" s="78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1"/>
      <c r="V468" s="73"/>
      <c r="W468" s="45"/>
      <c r="X468" s="27"/>
      <c r="Y468" s="27"/>
    </row>
    <row r="469" spans="1:25" s="82" customFormat="1" ht="12.75" customHeight="1" x14ac:dyDescent="0.25">
      <c r="A469" s="73"/>
      <c r="B469" s="78"/>
      <c r="C469" s="78"/>
      <c r="D469" s="78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1"/>
      <c r="V469" s="73"/>
      <c r="W469" s="45"/>
      <c r="X469" s="27"/>
      <c r="Y469" s="27"/>
    </row>
    <row r="470" spans="1:25" s="82" customFormat="1" ht="12.75" customHeight="1" x14ac:dyDescent="0.25">
      <c r="A470" s="73"/>
      <c r="B470" s="78"/>
      <c r="C470" s="78"/>
      <c r="D470" s="78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1"/>
      <c r="V470" s="73"/>
      <c r="W470" s="45"/>
      <c r="X470" s="27"/>
      <c r="Y470" s="27"/>
    </row>
    <row r="471" spans="1:25" s="82" customFormat="1" ht="12.75" customHeight="1" x14ac:dyDescent="0.25">
      <c r="A471" s="73"/>
      <c r="B471" s="78"/>
      <c r="C471" s="78"/>
      <c r="D471" s="78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1"/>
      <c r="V471" s="73"/>
      <c r="W471" s="45"/>
      <c r="X471" s="27"/>
      <c r="Y471" s="27"/>
    </row>
    <row r="472" spans="1:25" s="82" customFormat="1" ht="12.75" customHeight="1" x14ac:dyDescent="0.25">
      <c r="A472" s="73"/>
      <c r="B472" s="78"/>
      <c r="C472" s="78"/>
      <c r="D472" s="78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1"/>
      <c r="V472" s="73"/>
      <c r="W472" s="45"/>
      <c r="X472" s="27"/>
      <c r="Y472" s="27"/>
    </row>
    <row r="473" spans="1:25" s="82" customFormat="1" ht="12.75" customHeight="1" x14ac:dyDescent="0.25">
      <c r="A473" s="73"/>
      <c r="B473" s="78"/>
      <c r="C473" s="78"/>
      <c r="D473" s="78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1"/>
      <c r="V473" s="73"/>
      <c r="W473" s="45"/>
      <c r="X473" s="27"/>
      <c r="Y473" s="27"/>
    </row>
    <row r="474" spans="1:25" s="82" customFormat="1" ht="12.75" customHeight="1" x14ac:dyDescent="0.25">
      <c r="A474" s="73"/>
      <c r="B474" s="78"/>
      <c r="C474" s="78"/>
      <c r="D474" s="78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1"/>
      <c r="V474" s="73"/>
      <c r="W474" s="45"/>
      <c r="X474" s="27"/>
      <c r="Y474" s="27"/>
    </row>
    <row r="475" spans="1:25" s="82" customFormat="1" ht="12.75" customHeight="1" x14ac:dyDescent="0.25">
      <c r="A475" s="73"/>
      <c r="B475" s="78"/>
      <c r="C475" s="78"/>
      <c r="D475" s="78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1"/>
      <c r="V475" s="73"/>
      <c r="W475" s="45"/>
      <c r="X475" s="27"/>
      <c r="Y475" s="27"/>
    </row>
    <row r="476" spans="1:25" s="82" customFormat="1" ht="12.75" customHeight="1" x14ac:dyDescent="0.25">
      <c r="A476" s="73"/>
      <c r="B476" s="78"/>
      <c r="C476" s="78"/>
      <c r="D476" s="78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1"/>
      <c r="V476" s="73"/>
      <c r="W476" s="45"/>
      <c r="X476" s="27"/>
      <c r="Y476" s="27"/>
    </row>
    <row r="477" spans="1:25" s="82" customFormat="1" ht="12.75" customHeight="1" x14ac:dyDescent="0.25">
      <c r="A477" s="73"/>
      <c r="B477" s="78"/>
      <c r="C477" s="78"/>
      <c r="D477" s="78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1"/>
      <c r="V477" s="73"/>
      <c r="W477" s="45"/>
      <c r="X477" s="27"/>
      <c r="Y477" s="27"/>
    </row>
    <row r="478" spans="1:25" s="82" customFormat="1" ht="12.75" customHeight="1" x14ac:dyDescent="0.25">
      <c r="A478" s="73"/>
      <c r="B478" s="78"/>
      <c r="C478" s="78"/>
      <c r="D478" s="78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1"/>
      <c r="V478" s="73"/>
      <c r="W478" s="45"/>
      <c r="X478" s="27"/>
      <c r="Y478" s="27"/>
    </row>
    <row r="479" spans="1:25" s="82" customFormat="1" ht="12.75" customHeight="1" x14ac:dyDescent="0.25">
      <c r="A479" s="73"/>
      <c r="B479" s="78"/>
      <c r="C479" s="78"/>
      <c r="D479" s="78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1"/>
      <c r="V479" s="73"/>
      <c r="W479" s="45"/>
      <c r="X479" s="27"/>
      <c r="Y479" s="27"/>
    </row>
    <row r="480" spans="1:25" s="82" customFormat="1" ht="12.75" customHeight="1" x14ac:dyDescent="0.25">
      <c r="A480" s="73"/>
      <c r="B480" s="78"/>
      <c r="C480" s="78"/>
      <c r="D480" s="78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1"/>
      <c r="V480" s="73"/>
      <c r="W480" s="45"/>
      <c r="X480" s="27"/>
      <c r="Y480" s="27"/>
    </row>
    <row r="481" spans="1:25" s="82" customFormat="1" ht="12.75" customHeight="1" x14ac:dyDescent="0.25">
      <c r="A481" s="73"/>
      <c r="B481" s="78"/>
      <c r="C481" s="78"/>
      <c r="D481" s="78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1"/>
      <c r="V481" s="73"/>
      <c r="W481" s="45"/>
      <c r="X481" s="27"/>
      <c r="Y481" s="27"/>
    </row>
    <row r="482" spans="1:25" s="82" customFormat="1" ht="12.75" customHeight="1" x14ac:dyDescent="0.25">
      <c r="A482" s="73"/>
      <c r="B482" s="78"/>
      <c r="C482" s="78"/>
      <c r="D482" s="78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1"/>
      <c r="V482" s="73"/>
      <c r="W482" s="45"/>
      <c r="X482" s="27"/>
      <c r="Y482" s="27"/>
    </row>
    <row r="483" spans="1:25" s="82" customFormat="1" ht="12.75" customHeight="1" x14ac:dyDescent="0.25">
      <c r="A483" s="73"/>
      <c r="B483" s="78"/>
      <c r="C483" s="78"/>
      <c r="D483" s="78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1"/>
      <c r="V483" s="73"/>
      <c r="W483" s="45"/>
      <c r="X483" s="27"/>
      <c r="Y483" s="27"/>
    </row>
    <row r="484" spans="1:25" s="82" customFormat="1" ht="12.75" customHeight="1" x14ac:dyDescent="0.25">
      <c r="A484" s="73"/>
      <c r="B484" s="78"/>
      <c r="C484" s="78"/>
      <c r="D484" s="78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1"/>
      <c r="V484" s="73"/>
      <c r="W484" s="45"/>
      <c r="X484" s="27"/>
      <c r="Y484" s="27"/>
    </row>
    <row r="485" spans="1:25" s="82" customFormat="1" ht="12.75" customHeight="1" x14ac:dyDescent="0.25">
      <c r="A485" s="73"/>
      <c r="B485" s="78"/>
      <c r="C485" s="78"/>
      <c r="D485" s="78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1"/>
      <c r="V485" s="73"/>
      <c r="W485" s="45"/>
      <c r="X485" s="27"/>
      <c r="Y485" s="27"/>
    </row>
    <row r="486" spans="1:25" s="82" customFormat="1" ht="12.75" customHeight="1" x14ac:dyDescent="0.25">
      <c r="A486" s="73"/>
      <c r="B486" s="78"/>
      <c r="C486" s="78"/>
      <c r="D486" s="78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1"/>
      <c r="V486" s="73"/>
      <c r="W486" s="45"/>
      <c r="X486" s="27"/>
      <c r="Y486" s="27"/>
    </row>
    <row r="487" spans="1:25" s="82" customFormat="1" ht="12.75" customHeight="1" x14ac:dyDescent="0.25">
      <c r="A487" s="73"/>
      <c r="B487" s="78"/>
      <c r="C487" s="78"/>
      <c r="D487" s="78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1"/>
      <c r="V487" s="73"/>
      <c r="W487" s="45"/>
      <c r="X487" s="27"/>
      <c r="Y487" s="27"/>
    </row>
    <row r="488" spans="1:25" s="82" customFormat="1" ht="12.75" customHeight="1" x14ac:dyDescent="0.25">
      <c r="A488" s="73"/>
      <c r="B488" s="78"/>
      <c r="C488" s="78"/>
      <c r="D488" s="78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1"/>
      <c r="V488" s="73"/>
      <c r="W488" s="45"/>
      <c r="X488" s="27"/>
      <c r="Y488" s="27"/>
    </row>
    <row r="489" spans="1:25" s="82" customFormat="1" ht="12.75" customHeight="1" x14ac:dyDescent="0.25">
      <c r="A489" s="73"/>
      <c r="B489" s="78"/>
      <c r="C489" s="78"/>
      <c r="D489" s="78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1"/>
      <c r="V489" s="73"/>
      <c r="W489" s="45"/>
      <c r="X489" s="27"/>
      <c r="Y489" s="27"/>
    </row>
    <row r="490" spans="1:25" s="82" customFormat="1" ht="12.75" customHeight="1" x14ac:dyDescent="0.25">
      <c r="A490" s="73"/>
      <c r="B490" s="78"/>
      <c r="C490" s="78"/>
      <c r="D490" s="78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1"/>
      <c r="V490" s="73"/>
      <c r="W490" s="45"/>
      <c r="X490" s="27"/>
      <c r="Y490" s="27"/>
    </row>
    <row r="491" spans="1:25" s="82" customFormat="1" ht="12.75" customHeight="1" x14ac:dyDescent="0.25">
      <c r="A491" s="73"/>
      <c r="B491" s="78"/>
      <c r="C491" s="78"/>
      <c r="D491" s="78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1"/>
      <c r="V491" s="73"/>
      <c r="W491" s="45"/>
      <c r="X491" s="27"/>
      <c r="Y491" s="27"/>
    </row>
    <row r="492" spans="1:25" s="82" customFormat="1" ht="12.75" customHeight="1" x14ac:dyDescent="0.25">
      <c r="A492" s="73"/>
      <c r="B492" s="78"/>
      <c r="C492" s="78"/>
      <c r="D492" s="78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1"/>
      <c r="V492" s="73"/>
      <c r="W492" s="45"/>
      <c r="X492" s="27"/>
      <c r="Y492" s="27"/>
    </row>
    <row r="493" spans="1:25" s="82" customFormat="1" ht="12.75" customHeight="1" x14ac:dyDescent="0.25">
      <c r="A493" s="73"/>
      <c r="B493" s="78"/>
      <c r="C493" s="78"/>
      <c r="D493" s="78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1"/>
      <c r="V493" s="73"/>
      <c r="W493" s="45"/>
      <c r="X493" s="27"/>
      <c r="Y493" s="27"/>
    </row>
    <row r="494" spans="1:25" s="82" customFormat="1" ht="12.75" customHeight="1" x14ac:dyDescent="0.25">
      <c r="A494" s="73"/>
      <c r="B494" s="78"/>
      <c r="C494" s="78"/>
      <c r="D494" s="78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1"/>
      <c r="V494" s="73"/>
      <c r="W494" s="45"/>
      <c r="X494" s="27"/>
      <c r="Y494" s="27"/>
    </row>
    <row r="495" spans="1:25" s="82" customFormat="1" ht="12.75" customHeight="1" x14ac:dyDescent="0.25">
      <c r="A495" s="73"/>
      <c r="B495" s="78"/>
      <c r="C495" s="78"/>
      <c r="D495" s="78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1"/>
      <c r="V495" s="73"/>
      <c r="W495" s="45"/>
      <c r="X495" s="27"/>
      <c r="Y495" s="27"/>
    </row>
    <row r="496" spans="1:25" s="82" customFormat="1" ht="12.75" customHeight="1" x14ac:dyDescent="0.25">
      <c r="A496" s="73"/>
      <c r="B496" s="78"/>
      <c r="C496" s="78"/>
      <c r="D496" s="78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1"/>
      <c r="V496" s="73"/>
      <c r="W496" s="45"/>
      <c r="X496" s="27"/>
      <c r="Y496" s="27"/>
    </row>
    <row r="497" spans="1:25" s="82" customFormat="1" ht="12.75" customHeight="1" x14ac:dyDescent="0.25">
      <c r="A497" s="73"/>
      <c r="B497" s="78"/>
      <c r="C497" s="78"/>
      <c r="D497" s="78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1"/>
      <c r="V497" s="73"/>
      <c r="W497" s="45"/>
      <c r="X497" s="27"/>
      <c r="Y497" s="27"/>
    </row>
    <row r="498" spans="1:25" s="82" customFormat="1" ht="12.75" customHeight="1" x14ac:dyDescent="0.25">
      <c r="A498" s="73"/>
      <c r="B498" s="78"/>
      <c r="C498" s="78"/>
      <c r="D498" s="78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1"/>
      <c r="V498" s="73"/>
      <c r="W498" s="45"/>
      <c r="X498" s="27"/>
      <c r="Y498" s="27"/>
    </row>
    <row r="499" spans="1:25" s="82" customFormat="1" ht="12.75" customHeight="1" x14ac:dyDescent="0.25">
      <c r="A499" s="73"/>
      <c r="B499" s="78"/>
      <c r="C499" s="78"/>
      <c r="D499" s="78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1"/>
      <c r="V499" s="73"/>
      <c r="W499" s="45"/>
      <c r="X499" s="27"/>
      <c r="Y499" s="27"/>
    </row>
    <row r="500" spans="1:25" s="82" customFormat="1" ht="12.75" customHeight="1" x14ac:dyDescent="0.25">
      <c r="A500" s="73"/>
      <c r="B500" s="78"/>
      <c r="C500" s="78"/>
      <c r="D500" s="78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1"/>
      <c r="V500" s="73"/>
      <c r="W500" s="45"/>
      <c r="X500" s="27"/>
      <c r="Y500" s="27"/>
    </row>
    <row r="501" spans="1:25" s="82" customFormat="1" ht="12.75" customHeight="1" x14ac:dyDescent="0.25">
      <c r="A501" s="73"/>
      <c r="B501" s="78"/>
      <c r="C501" s="78"/>
      <c r="D501" s="78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1"/>
      <c r="V501" s="73"/>
      <c r="W501" s="45"/>
      <c r="X501" s="27"/>
      <c r="Y501" s="27"/>
    </row>
    <row r="502" spans="1:25" s="82" customFormat="1" ht="12.75" customHeight="1" x14ac:dyDescent="0.25">
      <c r="A502" s="73"/>
      <c r="B502" s="78"/>
      <c r="C502" s="78"/>
      <c r="D502" s="78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1"/>
      <c r="V502" s="73"/>
      <c r="W502" s="45"/>
      <c r="X502" s="27"/>
      <c r="Y502" s="27"/>
    </row>
    <row r="503" spans="1:25" s="82" customFormat="1" ht="12.75" customHeight="1" x14ac:dyDescent="0.25">
      <c r="A503" s="73"/>
      <c r="B503" s="78"/>
      <c r="C503" s="78"/>
      <c r="D503" s="78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1"/>
      <c r="V503" s="73"/>
      <c r="W503" s="45"/>
      <c r="X503" s="27"/>
      <c r="Y503" s="27"/>
    </row>
    <row r="504" spans="1:25" s="82" customFormat="1" ht="12.75" customHeight="1" x14ac:dyDescent="0.25">
      <c r="A504" s="73"/>
      <c r="B504" s="78"/>
      <c r="C504" s="78"/>
      <c r="D504" s="78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1"/>
      <c r="V504" s="73"/>
      <c r="W504" s="45"/>
      <c r="X504" s="27"/>
      <c r="Y504" s="27"/>
    </row>
    <row r="505" spans="1:25" s="82" customFormat="1" ht="12.75" customHeight="1" x14ac:dyDescent="0.25">
      <c r="A505" s="73"/>
      <c r="B505" s="78"/>
      <c r="C505" s="78"/>
      <c r="D505" s="78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1"/>
      <c r="V505" s="73"/>
      <c r="W505" s="45"/>
      <c r="X505" s="27"/>
      <c r="Y505" s="27"/>
    </row>
    <row r="506" spans="1:25" s="82" customFormat="1" ht="12.75" customHeight="1" x14ac:dyDescent="0.25">
      <c r="A506" s="73"/>
      <c r="B506" s="78"/>
      <c r="C506" s="78"/>
      <c r="D506" s="78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1"/>
      <c r="V506" s="73"/>
      <c r="W506" s="45"/>
      <c r="X506" s="27"/>
      <c r="Y506" s="27"/>
    </row>
    <row r="507" spans="1:25" s="82" customFormat="1" ht="12.75" customHeight="1" x14ac:dyDescent="0.25">
      <c r="A507" s="73"/>
      <c r="B507" s="78"/>
      <c r="C507" s="78"/>
      <c r="D507" s="78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1"/>
      <c r="V507" s="73"/>
      <c r="W507" s="45"/>
      <c r="X507" s="27"/>
      <c r="Y507" s="27"/>
    </row>
    <row r="508" spans="1:25" s="82" customFormat="1" ht="12.75" customHeight="1" x14ac:dyDescent="0.25">
      <c r="A508" s="73"/>
      <c r="B508" s="78"/>
      <c r="C508" s="78"/>
      <c r="D508" s="78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1"/>
      <c r="V508" s="73"/>
      <c r="W508" s="45"/>
      <c r="X508" s="27"/>
      <c r="Y508" s="27"/>
    </row>
    <row r="509" spans="1:25" s="82" customFormat="1" ht="12.75" customHeight="1" x14ac:dyDescent="0.25">
      <c r="A509" s="73"/>
      <c r="B509" s="78"/>
      <c r="C509" s="78"/>
      <c r="D509" s="78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1"/>
      <c r="V509" s="73"/>
      <c r="W509" s="45"/>
      <c r="X509" s="27"/>
      <c r="Y509" s="27"/>
    </row>
    <row r="510" spans="1:25" s="82" customFormat="1" ht="12.75" customHeight="1" x14ac:dyDescent="0.25">
      <c r="A510" s="73"/>
      <c r="B510" s="78"/>
      <c r="C510" s="78"/>
      <c r="D510" s="78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1"/>
      <c r="V510" s="73"/>
      <c r="W510" s="45"/>
      <c r="X510" s="27"/>
      <c r="Y510" s="27"/>
    </row>
    <row r="511" spans="1:25" s="82" customFormat="1" ht="12.75" customHeight="1" x14ac:dyDescent="0.25">
      <c r="A511" s="73"/>
      <c r="B511" s="78"/>
      <c r="C511" s="78"/>
      <c r="D511" s="78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1"/>
      <c r="V511" s="73"/>
      <c r="W511" s="45"/>
      <c r="X511" s="27"/>
      <c r="Y511" s="27"/>
    </row>
    <row r="512" spans="1:25" s="82" customFormat="1" ht="12.75" customHeight="1" x14ac:dyDescent="0.25">
      <c r="A512" s="73"/>
      <c r="B512" s="78"/>
      <c r="C512" s="78"/>
      <c r="D512" s="78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1"/>
      <c r="V512" s="73"/>
      <c r="W512" s="45"/>
      <c r="X512" s="27"/>
      <c r="Y512" s="27"/>
    </row>
    <row r="513" spans="1:25" s="82" customFormat="1" ht="12.75" customHeight="1" x14ac:dyDescent="0.25">
      <c r="A513" s="73"/>
      <c r="B513" s="78"/>
      <c r="C513" s="78"/>
      <c r="D513" s="78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1"/>
      <c r="V513" s="73"/>
      <c r="W513" s="45"/>
      <c r="X513" s="27"/>
      <c r="Y513" s="27"/>
    </row>
    <row r="514" spans="1:25" s="82" customFormat="1" ht="12.75" customHeight="1" x14ac:dyDescent="0.25">
      <c r="A514" s="73"/>
      <c r="B514" s="78"/>
      <c r="C514" s="78"/>
      <c r="D514" s="78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1"/>
      <c r="V514" s="73"/>
      <c r="W514" s="45"/>
      <c r="X514" s="27"/>
      <c r="Y514" s="27"/>
    </row>
    <row r="515" spans="1:25" s="82" customFormat="1" ht="12.75" customHeight="1" x14ac:dyDescent="0.25">
      <c r="A515" s="73"/>
      <c r="B515" s="78"/>
      <c r="C515" s="78"/>
      <c r="D515" s="78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1"/>
      <c r="V515" s="73"/>
      <c r="W515" s="45"/>
      <c r="X515" s="27"/>
      <c r="Y515" s="27"/>
    </row>
    <row r="516" spans="1:25" s="82" customFormat="1" ht="12.75" customHeight="1" x14ac:dyDescent="0.25">
      <c r="A516" s="73"/>
      <c r="B516" s="78"/>
      <c r="C516" s="78"/>
      <c r="D516" s="78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1"/>
      <c r="V516" s="73"/>
      <c r="W516" s="45"/>
      <c r="X516" s="27"/>
      <c r="Y516" s="27"/>
    </row>
    <row r="517" spans="1:25" s="82" customFormat="1" ht="12.75" customHeight="1" x14ac:dyDescent="0.25">
      <c r="A517" s="73"/>
      <c r="B517" s="78"/>
      <c r="C517" s="78"/>
      <c r="D517" s="78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1"/>
      <c r="V517" s="73"/>
      <c r="W517" s="45"/>
      <c r="X517" s="27"/>
      <c r="Y517" s="27"/>
    </row>
    <row r="518" spans="1:25" s="82" customFormat="1" ht="12.75" customHeight="1" x14ac:dyDescent="0.25">
      <c r="A518" s="73"/>
      <c r="B518" s="78"/>
      <c r="C518" s="78"/>
      <c r="D518" s="78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1"/>
      <c r="V518" s="73"/>
      <c r="W518" s="45"/>
      <c r="X518" s="27"/>
      <c r="Y518" s="27"/>
    </row>
    <row r="519" spans="1:25" s="82" customFormat="1" ht="12.75" customHeight="1" x14ac:dyDescent="0.25">
      <c r="A519" s="73"/>
      <c r="B519" s="78"/>
      <c r="C519" s="78"/>
      <c r="D519" s="78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1"/>
      <c r="V519" s="73"/>
      <c r="W519" s="45"/>
      <c r="X519" s="27"/>
      <c r="Y519" s="27"/>
    </row>
    <row r="520" spans="1:25" s="82" customFormat="1" ht="12.75" customHeight="1" x14ac:dyDescent="0.25">
      <c r="A520" s="73"/>
      <c r="B520" s="78"/>
      <c r="C520" s="78"/>
      <c r="D520" s="78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1"/>
      <c r="V520" s="73"/>
      <c r="W520" s="45"/>
      <c r="X520" s="27"/>
      <c r="Y520" s="27"/>
    </row>
    <row r="521" spans="1:25" s="82" customFormat="1" ht="12.75" customHeight="1" x14ac:dyDescent="0.25">
      <c r="A521" s="73"/>
      <c r="B521" s="78"/>
      <c r="C521" s="78"/>
      <c r="D521" s="78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1"/>
      <c r="V521" s="73"/>
      <c r="W521" s="45"/>
      <c r="X521" s="27"/>
      <c r="Y521" s="27"/>
    </row>
    <row r="522" spans="1:25" s="82" customFormat="1" ht="12.75" customHeight="1" x14ac:dyDescent="0.25">
      <c r="A522" s="73"/>
      <c r="B522" s="78"/>
      <c r="C522" s="78"/>
      <c r="D522" s="78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1"/>
      <c r="V522" s="73"/>
      <c r="W522" s="45"/>
      <c r="X522" s="27"/>
      <c r="Y522" s="27"/>
    </row>
    <row r="523" spans="1:25" s="82" customFormat="1" ht="12.75" customHeight="1" x14ac:dyDescent="0.25">
      <c r="A523" s="73"/>
      <c r="B523" s="78"/>
      <c r="C523" s="78"/>
      <c r="D523" s="78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1"/>
      <c r="V523" s="73"/>
      <c r="W523" s="45"/>
      <c r="X523" s="27"/>
      <c r="Y523" s="27"/>
    </row>
    <row r="524" spans="1:25" s="82" customFormat="1" ht="12.75" customHeight="1" x14ac:dyDescent="0.25">
      <c r="A524" s="73"/>
      <c r="B524" s="78"/>
      <c r="C524" s="78"/>
      <c r="D524" s="78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1"/>
      <c r="V524" s="73"/>
      <c r="W524" s="45"/>
      <c r="X524" s="27"/>
      <c r="Y524" s="27"/>
    </row>
    <row r="525" spans="1:25" s="82" customFormat="1" ht="12.75" customHeight="1" x14ac:dyDescent="0.25">
      <c r="A525" s="73"/>
      <c r="B525" s="78"/>
      <c r="C525" s="78"/>
      <c r="D525" s="78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1"/>
      <c r="V525" s="73"/>
      <c r="W525" s="45"/>
      <c r="X525" s="27"/>
      <c r="Y525" s="27"/>
    </row>
    <row r="526" spans="1:25" s="82" customFormat="1" ht="12.75" customHeight="1" x14ac:dyDescent="0.25">
      <c r="A526" s="73"/>
      <c r="B526" s="78"/>
      <c r="C526" s="78"/>
      <c r="D526" s="78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1"/>
      <c r="V526" s="73"/>
      <c r="W526" s="45"/>
      <c r="X526" s="27"/>
      <c r="Y526" s="27"/>
    </row>
    <row r="527" spans="1:25" s="82" customFormat="1" ht="12.75" customHeight="1" x14ac:dyDescent="0.25">
      <c r="A527" s="73"/>
      <c r="B527" s="78"/>
      <c r="C527" s="78"/>
      <c r="D527" s="78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1"/>
      <c r="V527" s="73"/>
      <c r="W527" s="45"/>
      <c r="X527" s="27"/>
      <c r="Y527" s="27"/>
    </row>
    <row r="528" spans="1:25" s="82" customFormat="1" ht="12.75" customHeight="1" x14ac:dyDescent="0.25">
      <c r="A528" s="73"/>
      <c r="B528" s="78"/>
      <c r="C528" s="78"/>
      <c r="D528" s="78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1"/>
      <c r="V528" s="73"/>
      <c r="W528" s="45"/>
      <c r="X528" s="27"/>
      <c r="Y528" s="27"/>
    </row>
    <row r="529" spans="1:25" s="82" customFormat="1" ht="12.75" customHeight="1" x14ac:dyDescent="0.25">
      <c r="A529" s="73"/>
      <c r="B529" s="78"/>
      <c r="C529" s="78"/>
      <c r="D529" s="78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1"/>
      <c r="V529" s="73"/>
      <c r="W529" s="45"/>
      <c r="X529" s="27"/>
      <c r="Y529" s="27"/>
    </row>
    <row r="530" spans="1:25" s="82" customFormat="1" ht="12.75" customHeight="1" x14ac:dyDescent="0.25">
      <c r="A530" s="73"/>
      <c r="B530" s="78"/>
      <c r="C530" s="78"/>
      <c r="D530" s="78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1"/>
      <c r="V530" s="73"/>
      <c r="W530" s="45"/>
      <c r="X530" s="27"/>
      <c r="Y530" s="27"/>
    </row>
    <row r="531" spans="1:25" s="82" customFormat="1" ht="12.75" customHeight="1" x14ac:dyDescent="0.25">
      <c r="A531" s="73"/>
      <c r="B531" s="78"/>
      <c r="C531" s="78"/>
      <c r="D531" s="78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1"/>
      <c r="V531" s="73"/>
      <c r="W531" s="45"/>
      <c r="X531" s="27"/>
      <c r="Y531" s="27"/>
    </row>
    <row r="532" spans="1:25" s="82" customFormat="1" ht="12.75" customHeight="1" x14ac:dyDescent="0.25">
      <c r="A532" s="73"/>
      <c r="B532" s="78"/>
      <c r="C532" s="78"/>
      <c r="D532" s="78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1"/>
      <c r="V532" s="73"/>
      <c r="W532" s="45"/>
      <c r="X532" s="27"/>
      <c r="Y532" s="27"/>
    </row>
    <row r="533" spans="1:25" s="82" customFormat="1" ht="12.75" customHeight="1" x14ac:dyDescent="0.25">
      <c r="A533" s="73"/>
      <c r="B533" s="78"/>
      <c r="C533" s="78"/>
      <c r="D533" s="78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1"/>
      <c r="V533" s="73"/>
      <c r="W533" s="45"/>
      <c r="X533" s="27"/>
      <c r="Y533" s="27"/>
    </row>
    <row r="534" spans="1:25" s="82" customFormat="1" ht="12.75" customHeight="1" x14ac:dyDescent="0.25">
      <c r="A534" s="73"/>
      <c r="B534" s="78"/>
      <c r="C534" s="78"/>
      <c r="D534" s="78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1"/>
      <c r="V534" s="73"/>
      <c r="W534" s="45"/>
      <c r="X534" s="27"/>
      <c r="Y534" s="27"/>
    </row>
    <row r="535" spans="1:25" s="82" customFormat="1" ht="12.75" customHeight="1" x14ac:dyDescent="0.25">
      <c r="A535" s="73"/>
      <c r="B535" s="78"/>
      <c r="C535" s="78"/>
      <c r="D535" s="78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1"/>
      <c r="V535" s="73"/>
      <c r="W535" s="45"/>
      <c r="X535" s="27"/>
      <c r="Y535" s="27"/>
    </row>
    <row r="536" spans="1:25" s="82" customFormat="1" ht="12.75" customHeight="1" x14ac:dyDescent="0.25">
      <c r="A536" s="73"/>
      <c r="B536" s="78"/>
      <c r="C536" s="78"/>
      <c r="D536" s="78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1"/>
      <c r="V536" s="73"/>
      <c r="W536" s="45"/>
      <c r="X536" s="27"/>
      <c r="Y536" s="27"/>
    </row>
    <row r="537" spans="1:25" s="82" customFormat="1" ht="12.75" customHeight="1" x14ac:dyDescent="0.25">
      <c r="A537" s="73"/>
      <c r="B537" s="78"/>
      <c r="C537" s="78"/>
      <c r="D537" s="78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1"/>
      <c r="V537" s="73"/>
      <c r="W537" s="45"/>
      <c r="X537" s="27"/>
      <c r="Y537" s="27"/>
    </row>
    <row r="538" spans="1:25" s="82" customFormat="1" ht="12.75" customHeight="1" x14ac:dyDescent="0.25">
      <c r="A538" s="73"/>
      <c r="B538" s="78"/>
      <c r="C538" s="78"/>
      <c r="D538" s="78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1"/>
      <c r="V538" s="73"/>
      <c r="W538" s="45"/>
      <c r="X538" s="27"/>
      <c r="Y538" s="27"/>
    </row>
    <row r="539" spans="1:25" s="82" customFormat="1" ht="12.75" customHeight="1" x14ac:dyDescent="0.25">
      <c r="A539" s="73"/>
      <c r="B539" s="78"/>
      <c r="C539" s="78"/>
      <c r="D539" s="78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1"/>
      <c r="V539" s="73"/>
      <c r="W539" s="45"/>
      <c r="X539" s="27"/>
      <c r="Y539" s="27"/>
    </row>
    <row r="540" spans="1:25" s="82" customFormat="1" ht="12.75" customHeight="1" x14ac:dyDescent="0.25">
      <c r="A540" s="73"/>
      <c r="B540" s="78"/>
      <c r="C540" s="78"/>
      <c r="D540" s="78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1"/>
      <c r="V540" s="73"/>
      <c r="W540" s="45"/>
      <c r="X540" s="27"/>
      <c r="Y540" s="27"/>
    </row>
    <row r="541" spans="1:25" s="82" customFormat="1" ht="12.75" customHeight="1" x14ac:dyDescent="0.25">
      <c r="A541" s="73"/>
      <c r="B541" s="78"/>
      <c r="C541" s="78"/>
      <c r="D541" s="78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1"/>
      <c r="V541" s="73"/>
      <c r="W541" s="45"/>
      <c r="X541" s="27"/>
      <c r="Y541" s="27"/>
    </row>
    <row r="542" spans="1:25" s="82" customFormat="1" ht="12.75" customHeight="1" x14ac:dyDescent="0.25">
      <c r="A542" s="73"/>
      <c r="B542" s="78"/>
      <c r="C542" s="78"/>
      <c r="D542" s="78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1"/>
      <c r="V542" s="73"/>
      <c r="W542" s="45"/>
      <c r="X542" s="27"/>
      <c r="Y542" s="27"/>
    </row>
    <row r="543" spans="1:25" s="82" customFormat="1" ht="12.75" customHeight="1" x14ac:dyDescent="0.25">
      <c r="A543" s="73"/>
      <c r="B543" s="78"/>
      <c r="C543" s="78"/>
      <c r="D543" s="78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1"/>
      <c r="V543" s="73"/>
      <c r="W543" s="45"/>
      <c r="X543" s="27"/>
      <c r="Y543" s="27"/>
    </row>
    <row r="544" spans="1:25" s="82" customFormat="1" ht="12.75" customHeight="1" x14ac:dyDescent="0.25">
      <c r="A544" s="73"/>
      <c r="B544" s="78"/>
      <c r="C544" s="78"/>
      <c r="D544" s="78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1"/>
      <c r="V544" s="73"/>
      <c r="W544" s="45"/>
      <c r="X544" s="27"/>
      <c r="Y544" s="27"/>
    </row>
    <row r="545" spans="1:25" s="82" customFormat="1" ht="12.75" customHeight="1" x14ac:dyDescent="0.25">
      <c r="A545" s="73"/>
      <c r="B545" s="78"/>
      <c r="C545" s="78"/>
      <c r="D545" s="78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1"/>
      <c r="V545" s="73"/>
      <c r="W545" s="45"/>
      <c r="X545" s="27"/>
      <c r="Y545" s="27"/>
    </row>
    <row r="546" spans="1:25" s="82" customFormat="1" ht="12.75" customHeight="1" x14ac:dyDescent="0.25">
      <c r="A546" s="73"/>
      <c r="B546" s="78"/>
      <c r="C546" s="78"/>
      <c r="D546" s="78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1"/>
      <c r="V546" s="73"/>
      <c r="W546" s="45"/>
      <c r="X546" s="27"/>
      <c r="Y546" s="27"/>
    </row>
    <row r="547" spans="1:25" s="82" customFormat="1" ht="12.75" customHeight="1" x14ac:dyDescent="0.25">
      <c r="A547" s="73"/>
      <c r="B547" s="78"/>
      <c r="C547" s="78"/>
      <c r="D547" s="78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1"/>
      <c r="V547" s="73"/>
      <c r="W547" s="45"/>
      <c r="X547" s="27"/>
      <c r="Y547" s="27"/>
    </row>
    <row r="548" spans="1:25" s="82" customFormat="1" ht="12.75" customHeight="1" x14ac:dyDescent="0.25">
      <c r="A548" s="73"/>
      <c r="B548" s="78"/>
      <c r="C548" s="78"/>
      <c r="D548" s="78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1"/>
      <c r="V548" s="73"/>
      <c r="W548" s="45"/>
      <c r="X548" s="27"/>
      <c r="Y548" s="27"/>
    </row>
    <row r="549" spans="1:25" s="82" customFormat="1" ht="12.75" customHeight="1" x14ac:dyDescent="0.25">
      <c r="A549" s="73"/>
      <c r="B549" s="78"/>
      <c r="C549" s="78"/>
      <c r="D549" s="78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1"/>
      <c r="V549" s="73"/>
      <c r="W549" s="45"/>
      <c r="X549" s="27"/>
      <c r="Y549" s="27"/>
    </row>
    <row r="550" spans="1:25" s="82" customFormat="1" ht="12.75" customHeight="1" x14ac:dyDescent="0.25">
      <c r="A550" s="73"/>
      <c r="B550" s="78"/>
      <c r="C550" s="78"/>
      <c r="D550" s="78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1"/>
      <c r="V550" s="73"/>
      <c r="W550" s="45"/>
      <c r="X550" s="27"/>
      <c r="Y550" s="27"/>
    </row>
    <row r="551" spans="1:25" s="82" customFormat="1" ht="12.75" customHeight="1" x14ac:dyDescent="0.25">
      <c r="A551" s="73"/>
      <c r="B551" s="78"/>
      <c r="C551" s="78"/>
      <c r="D551" s="78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1"/>
      <c r="V551" s="73"/>
      <c r="W551" s="45"/>
      <c r="X551" s="27"/>
      <c r="Y551" s="27"/>
    </row>
    <row r="552" spans="1:25" s="82" customFormat="1" ht="12.75" customHeight="1" x14ac:dyDescent="0.25">
      <c r="A552" s="73"/>
      <c r="B552" s="78"/>
      <c r="C552" s="78"/>
      <c r="D552" s="78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1"/>
      <c r="V552" s="73"/>
      <c r="W552" s="45"/>
      <c r="X552" s="27"/>
      <c r="Y552" s="27"/>
    </row>
    <row r="553" spans="1:25" s="82" customFormat="1" ht="12.75" customHeight="1" x14ac:dyDescent="0.25">
      <c r="A553" s="73"/>
      <c r="B553" s="78"/>
      <c r="C553" s="78"/>
      <c r="D553" s="78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1"/>
      <c r="V553" s="73"/>
      <c r="W553" s="45"/>
      <c r="X553" s="27"/>
      <c r="Y553" s="27"/>
    </row>
    <row r="554" spans="1:25" s="82" customFormat="1" ht="12.75" customHeight="1" x14ac:dyDescent="0.25">
      <c r="A554" s="73"/>
      <c r="B554" s="78"/>
      <c r="C554" s="78"/>
      <c r="D554" s="78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1"/>
      <c r="V554" s="73"/>
      <c r="W554" s="45"/>
      <c r="X554" s="27"/>
      <c r="Y554" s="27"/>
    </row>
    <row r="555" spans="1:25" s="82" customFormat="1" ht="12.75" customHeight="1" x14ac:dyDescent="0.25">
      <c r="A555" s="73"/>
      <c r="B555" s="78"/>
      <c r="C555" s="78"/>
      <c r="D555" s="78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1"/>
      <c r="V555" s="73"/>
      <c r="W555" s="45"/>
      <c r="X555" s="27"/>
      <c r="Y555" s="27"/>
    </row>
    <row r="556" spans="1:25" s="82" customFormat="1" ht="12.75" customHeight="1" x14ac:dyDescent="0.25">
      <c r="A556" s="73"/>
      <c r="B556" s="78"/>
      <c r="C556" s="78"/>
      <c r="D556" s="78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1"/>
      <c r="V556" s="73"/>
      <c r="W556" s="45"/>
      <c r="X556" s="27"/>
      <c r="Y556" s="27"/>
    </row>
    <row r="557" spans="1:25" s="82" customFormat="1" ht="12.75" customHeight="1" x14ac:dyDescent="0.25">
      <c r="A557" s="73"/>
      <c r="B557" s="78"/>
      <c r="C557" s="78"/>
      <c r="D557" s="78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1"/>
      <c r="V557" s="73"/>
      <c r="W557" s="45"/>
      <c r="X557" s="27"/>
      <c r="Y557" s="27"/>
    </row>
    <row r="558" spans="1:25" s="82" customFormat="1" ht="12.75" customHeight="1" x14ac:dyDescent="0.25">
      <c r="A558" s="73"/>
      <c r="B558" s="78"/>
      <c r="C558" s="78"/>
      <c r="D558" s="78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1"/>
      <c r="V558" s="73"/>
      <c r="W558" s="45"/>
      <c r="X558" s="27"/>
      <c r="Y558" s="27"/>
    </row>
    <row r="559" spans="1:25" s="82" customFormat="1" ht="12.75" customHeight="1" x14ac:dyDescent="0.25">
      <c r="A559" s="73"/>
      <c r="B559" s="78"/>
      <c r="C559" s="78"/>
      <c r="D559" s="78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1"/>
      <c r="V559" s="73"/>
      <c r="W559" s="45"/>
      <c r="X559" s="27"/>
      <c r="Y559" s="27"/>
    </row>
    <row r="560" spans="1:25" s="82" customFormat="1" ht="12.75" customHeight="1" x14ac:dyDescent="0.25">
      <c r="A560" s="73"/>
      <c r="B560" s="78"/>
      <c r="C560" s="78"/>
      <c r="D560" s="78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1"/>
      <c r="V560" s="73"/>
      <c r="W560" s="45"/>
      <c r="X560" s="27"/>
      <c r="Y560" s="27"/>
    </row>
    <row r="561" spans="1:25" s="82" customFormat="1" ht="12.75" customHeight="1" x14ac:dyDescent="0.25">
      <c r="A561" s="73"/>
      <c r="B561" s="78"/>
      <c r="C561" s="78"/>
      <c r="D561" s="78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1"/>
      <c r="V561" s="73"/>
      <c r="W561" s="45"/>
      <c r="X561" s="27"/>
      <c r="Y561" s="27"/>
    </row>
    <row r="562" spans="1:25" s="82" customFormat="1" ht="12.75" customHeight="1" x14ac:dyDescent="0.25">
      <c r="A562" s="73"/>
      <c r="B562" s="78"/>
      <c r="C562" s="78"/>
      <c r="D562" s="78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1"/>
      <c r="V562" s="73"/>
      <c r="W562" s="45"/>
      <c r="X562" s="27"/>
      <c r="Y562" s="27"/>
    </row>
    <row r="563" spans="1:25" s="82" customFormat="1" ht="12.75" customHeight="1" x14ac:dyDescent="0.25">
      <c r="A563" s="73"/>
      <c r="B563" s="78"/>
      <c r="C563" s="78"/>
      <c r="D563" s="78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1"/>
      <c r="V563" s="73"/>
      <c r="W563" s="45"/>
      <c r="X563" s="27"/>
      <c r="Y563" s="27"/>
    </row>
    <row r="564" spans="1:25" s="82" customFormat="1" ht="12.75" customHeight="1" x14ac:dyDescent="0.25">
      <c r="A564" s="73"/>
      <c r="B564" s="78"/>
      <c r="C564" s="78"/>
      <c r="D564" s="78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1"/>
      <c r="V564" s="73"/>
      <c r="W564" s="45"/>
      <c r="X564" s="27"/>
      <c r="Y564" s="27"/>
    </row>
    <row r="565" spans="1:25" s="82" customFormat="1" ht="12.75" customHeight="1" x14ac:dyDescent="0.25">
      <c r="A565" s="73"/>
      <c r="B565" s="78"/>
      <c r="C565" s="78"/>
      <c r="D565" s="78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1"/>
      <c r="V565" s="73"/>
      <c r="W565" s="45"/>
      <c r="X565" s="27"/>
      <c r="Y565" s="27"/>
    </row>
    <row r="566" spans="1:25" s="82" customFormat="1" ht="12.75" customHeight="1" x14ac:dyDescent="0.25">
      <c r="A566" s="73"/>
      <c r="B566" s="78"/>
      <c r="C566" s="78"/>
      <c r="D566" s="78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1"/>
      <c r="V566" s="73"/>
      <c r="W566" s="45"/>
      <c r="X566" s="27"/>
      <c r="Y566" s="27"/>
    </row>
    <row r="567" spans="1:25" s="82" customFormat="1" ht="12.75" customHeight="1" x14ac:dyDescent="0.25">
      <c r="A567" s="73"/>
      <c r="B567" s="78"/>
      <c r="C567" s="78"/>
      <c r="D567" s="78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1"/>
      <c r="V567" s="73"/>
      <c r="W567" s="45"/>
      <c r="X567" s="27"/>
      <c r="Y567" s="27"/>
    </row>
    <row r="568" spans="1:25" s="82" customFormat="1" ht="12.75" customHeight="1" x14ac:dyDescent="0.25">
      <c r="A568" s="73"/>
      <c r="B568" s="78"/>
      <c r="C568" s="78"/>
      <c r="D568" s="78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1"/>
      <c r="V568" s="73"/>
      <c r="W568" s="45"/>
      <c r="X568" s="27"/>
      <c r="Y568" s="27"/>
    </row>
    <row r="569" spans="1:25" s="82" customFormat="1" ht="12.75" customHeight="1" x14ac:dyDescent="0.25">
      <c r="A569" s="73"/>
      <c r="B569" s="78"/>
      <c r="C569" s="78"/>
      <c r="D569" s="78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1"/>
      <c r="V569" s="73"/>
      <c r="W569" s="45"/>
      <c r="X569" s="27"/>
      <c r="Y569" s="27"/>
    </row>
    <row r="570" spans="1:25" s="82" customFormat="1" ht="12.75" customHeight="1" x14ac:dyDescent="0.25">
      <c r="A570" s="73"/>
      <c r="B570" s="78"/>
      <c r="C570" s="78"/>
      <c r="D570" s="78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1"/>
      <c r="V570" s="73"/>
      <c r="W570" s="45"/>
      <c r="X570" s="27"/>
      <c r="Y570" s="27"/>
    </row>
    <row r="571" spans="1:25" s="82" customFormat="1" ht="12.75" customHeight="1" x14ac:dyDescent="0.25">
      <c r="A571" s="73"/>
      <c r="B571" s="78"/>
      <c r="C571" s="78"/>
      <c r="D571" s="78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1"/>
      <c r="V571" s="73"/>
      <c r="W571" s="45"/>
      <c r="X571" s="27"/>
      <c r="Y571" s="27"/>
    </row>
    <row r="572" spans="1:25" s="82" customFormat="1" ht="12.75" customHeight="1" x14ac:dyDescent="0.25">
      <c r="A572" s="73"/>
      <c r="B572" s="78"/>
      <c r="C572" s="78"/>
      <c r="D572" s="78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1"/>
      <c r="V572" s="73"/>
      <c r="W572" s="45"/>
      <c r="X572" s="27"/>
      <c r="Y572" s="27"/>
    </row>
    <row r="573" spans="1:25" s="82" customFormat="1" ht="12.75" customHeight="1" x14ac:dyDescent="0.25">
      <c r="A573" s="73"/>
      <c r="B573" s="78"/>
      <c r="C573" s="78"/>
      <c r="D573" s="78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1"/>
      <c r="V573" s="73"/>
      <c r="W573" s="45"/>
      <c r="X573" s="27"/>
      <c r="Y573" s="27"/>
    </row>
    <row r="574" spans="1:25" s="82" customFormat="1" ht="12.75" customHeight="1" x14ac:dyDescent="0.25">
      <c r="A574" s="73"/>
      <c r="B574" s="78"/>
      <c r="C574" s="78"/>
      <c r="D574" s="78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1"/>
      <c r="V574" s="73"/>
      <c r="W574" s="45"/>
      <c r="X574" s="27"/>
      <c r="Y574" s="27"/>
    </row>
    <row r="575" spans="1:25" s="82" customFormat="1" ht="12.75" customHeight="1" x14ac:dyDescent="0.25">
      <c r="A575" s="73"/>
      <c r="B575" s="78"/>
      <c r="C575" s="78"/>
      <c r="D575" s="78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1"/>
      <c r="V575" s="73"/>
      <c r="W575" s="45"/>
      <c r="X575" s="27"/>
      <c r="Y575" s="27"/>
    </row>
    <row r="576" spans="1:25" s="82" customFormat="1" ht="12.75" customHeight="1" x14ac:dyDescent="0.25">
      <c r="A576" s="73"/>
      <c r="B576" s="78"/>
      <c r="C576" s="78"/>
      <c r="D576" s="78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1"/>
      <c r="V576" s="73"/>
      <c r="W576" s="45"/>
      <c r="X576" s="27"/>
      <c r="Y576" s="27"/>
    </row>
    <row r="577" spans="1:25" s="82" customFormat="1" ht="12.75" customHeight="1" x14ac:dyDescent="0.25">
      <c r="A577" s="73"/>
      <c r="B577" s="78"/>
      <c r="C577" s="78"/>
      <c r="D577" s="78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1"/>
      <c r="V577" s="73"/>
      <c r="W577" s="45"/>
      <c r="X577" s="27"/>
      <c r="Y577" s="27"/>
    </row>
    <row r="578" spans="1:25" s="82" customFormat="1" ht="12.75" customHeight="1" x14ac:dyDescent="0.25">
      <c r="A578" s="73"/>
      <c r="B578" s="78"/>
      <c r="C578" s="78"/>
      <c r="D578" s="78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1"/>
      <c r="V578" s="73"/>
      <c r="W578" s="45"/>
      <c r="X578" s="27"/>
      <c r="Y578" s="27"/>
    </row>
    <row r="579" spans="1:25" s="82" customFormat="1" ht="12.75" customHeight="1" x14ac:dyDescent="0.25">
      <c r="A579" s="73"/>
      <c r="B579" s="78"/>
      <c r="C579" s="78"/>
      <c r="D579" s="78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1"/>
      <c r="V579" s="73"/>
      <c r="W579" s="45"/>
      <c r="X579" s="27"/>
      <c r="Y579" s="27"/>
    </row>
    <row r="580" spans="1:25" s="82" customFormat="1" ht="12.75" customHeight="1" x14ac:dyDescent="0.25">
      <c r="A580" s="73"/>
      <c r="B580" s="78"/>
      <c r="C580" s="78"/>
      <c r="D580" s="78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1"/>
      <c r="V580" s="73"/>
      <c r="W580" s="45"/>
      <c r="X580" s="27"/>
      <c r="Y580" s="27"/>
    </row>
    <row r="581" spans="1:25" s="82" customFormat="1" ht="12.75" customHeight="1" x14ac:dyDescent="0.25">
      <c r="A581" s="73"/>
      <c r="B581" s="78"/>
      <c r="C581" s="78"/>
      <c r="D581" s="78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1"/>
      <c r="V581" s="73"/>
      <c r="W581" s="45"/>
      <c r="X581" s="27"/>
      <c r="Y581" s="27"/>
    </row>
    <row r="582" spans="1:25" s="82" customFormat="1" ht="12.75" customHeight="1" x14ac:dyDescent="0.25">
      <c r="A582" s="73"/>
      <c r="B582" s="78"/>
      <c r="C582" s="78"/>
      <c r="D582" s="78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1"/>
      <c r="V582" s="73"/>
      <c r="W582" s="45"/>
      <c r="X582" s="27"/>
      <c r="Y582" s="27"/>
    </row>
    <row r="583" spans="1:25" s="82" customFormat="1" ht="12.75" customHeight="1" x14ac:dyDescent="0.25">
      <c r="A583" s="73"/>
      <c r="B583" s="78"/>
      <c r="C583" s="78"/>
      <c r="D583" s="78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1"/>
      <c r="V583" s="73"/>
      <c r="W583" s="45"/>
      <c r="X583" s="27"/>
      <c r="Y583" s="27"/>
    </row>
    <row r="584" spans="1:25" s="82" customFormat="1" ht="12.75" customHeight="1" x14ac:dyDescent="0.25">
      <c r="A584" s="73"/>
      <c r="B584" s="78"/>
      <c r="C584" s="78"/>
      <c r="D584" s="78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1"/>
      <c r="V584" s="73"/>
      <c r="W584" s="45"/>
      <c r="X584" s="27"/>
      <c r="Y584" s="27"/>
    </row>
    <row r="585" spans="1:25" s="82" customFormat="1" ht="12.75" customHeight="1" x14ac:dyDescent="0.25">
      <c r="A585" s="73"/>
      <c r="B585" s="78"/>
      <c r="C585" s="78"/>
      <c r="D585" s="78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1"/>
      <c r="V585" s="73"/>
      <c r="W585" s="45"/>
      <c r="X585" s="27"/>
      <c r="Y585" s="27"/>
    </row>
    <row r="586" spans="1:25" s="82" customFormat="1" ht="12.75" customHeight="1" x14ac:dyDescent="0.25">
      <c r="A586" s="73"/>
      <c r="B586" s="78"/>
      <c r="C586" s="78"/>
      <c r="D586" s="78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1"/>
      <c r="V586" s="73"/>
      <c r="W586" s="45"/>
      <c r="X586" s="27"/>
      <c r="Y586" s="27"/>
    </row>
    <row r="587" spans="1:25" s="82" customFormat="1" ht="12.75" customHeight="1" x14ac:dyDescent="0.25">
      <c r="A587" s="73"/>
      <c r="B587" s="78"/>
      <c r="C587" s="78"/>
      <c r="D587" s="78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1"/>
      <c r="V587" s="73"/>
      <c r="W587" s="45"/>
      <c r="X587" s="27"/>
      <c r="Y587" s="27"/>
    </row>
    <row r="588" spans="1:25" s="82" customFormat="1" ht="12.75" customHeight="1" x14ac:dyDescent="0.25">
      <c r="A588" s="73"/>
      <c r="B588" s="78"/>
      <c r="C588" s="78"/>
      <c r="D588" s="78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1"/>
      <c r="V588" s="73"/>
      <c r="W588" s="45"/>
      <c r="X588" s="27"/>
      <c r="Y588" s="27"/>
    </row>
    <row r="589" spans="1:25" s="82" customFormat="1" ht="12.75" customHeight="1" x14ac:dyDescent="0.25">
      <c r="A589" s="73"/>
      <c r="B589" s="78"/>
      <c r="C589" s="78"/>
      <c r="D589" s="78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1"/>
      <c r="V589" s="73"/>
      <c r="W589" s="45"/>
      <c r="X589" s="27"/>
      <c r="Y589" s="27"/>
    </row>
    <row r="590" spans="1:25" s="82" customFormat="1" ht="12.75" customHeight="1" x14ac:dyDescent="0.25">
      <c r="A590" s="73"/>
      <c r="B590" s="78"/>
      <c r="C590" s="78"/>
      <c r="D590" s="78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1"/>
      <c r="V590" s="73"/>
      <c r="W590" s="45"/>
      <c r="X590" s="27"/>
      <c r="Y590" s="27"/>
    </row>
    <row r="591" spans="1:25" s="82" customFormat="1" ht="12.75" customHeight="1" x14ac:dyDescent="0.25">
      <c r="A591" s="73"/>
      <c r="B591" s="78"/>
      <c r="C591" s="78"/>
      <c r="D591" s="78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1"/>
      <c r="V591" s="73"/>
      <c r="W591" s="45"/>
      <c r="X591" s="27"/>
      <c r="Y591" s="27"/>
    </row>
    <row r="592" spans="1:25" s="82" customFormat="1" ht="12.75" customHeight="1" x14ac:dyDescent="0.25">
      <c r="A592" s="73"/>
      <c r="B592" s="78"/>
      <c r="C592" s="78"/>
      <c r="D592" s="78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1"/>
      <c r="V592" s="73"/>
      <c r="W592" s="45"/>
      <c r="X592" s="27"/>
      <c r="Y592" s="27"/>
    </row>
    <row r="593" spans="1:25" s="82" customFormat="1" ht="12.75" customHeight="1" x14ac:dyDescent="0.25">
      <c r="A593" s="73"/>
      <c r="B593" s="78"/>
      <c r="C593" s="78"/>
      <c r="D593" s="78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1"/>
      <c r="V593" s="73"/>
      <c r="W593" s="45"/>
      <c r="X593" s="27"/>
      <c r="Y593" s="27"/>
    </row>
    <row r="594" spans="1:25" s="82" customFormat="1" ht="12.75" customHeight="1" x14ac:dyDescent="0.25">
      <c r="A594" s="73"/>
      <c r="B594" s="78"/>
      <c r="C594" s="78"/>
      <c r="D594" s="78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1"/>
      <c r="V594" s="73"/>
      <c r="W594" s="45"/>
      <c r="X594" s="27"/>
      <c r="Y594" s="27"/>
    </row>
    <row r="595" spans="1:25" s="82" customFormat="1" ht="12.75" customHeight="1" x14ac:dyDescent="0.25">
      <c r="A595" s="73"/>
      <c r="B595" s="78"/>
      <c r="C595" s="78"/>
      <c r="D595" s="78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1"/>
      <c r="V595" s="73"/>
      <c r="W595" s="45"/>
      <c r="X595" s="27"/>
      <c r="Y595" s="27"/>
    </row>
    <row r="596" spans="1:25" s="82" customFormat="1" ht="12.75" customHeight="1" x14ac:dyDescent="0.25">
      <c r="A596" s="73"/>
      <c r="B596" s="78"/>
      <c r="C596" s="78"/>
      <c r="D596" s="78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1"/>
      <c r="V596" s="73"/>
      <c r="W596" s="45"/>
      <c r="X596" s="27"/>
      <c r="Y596" s="27"/>
    </row>
    <row r="597" spans="1:25" s="82" customFormat="1" ht="12.75" customHeight="1" x14ac:dyDescent="0.25">
      <c r="A597" s="73"/>
      <c r="B597" s="78"/>
      <c r="C597" s="78"/>
      <c r="D597" s="78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1"/>
      <c r="V597" s="73"/>
      <c r="W597" s="45"/>
      <c r="X597" s="27"/>
      <c r="Y597" s="27"/>
    </row>
    <row r="598" spans="1:25" s="82" customFormat="1" ht="12.75" customHeight="1" x14ac:dyDescent="0.25">
      <c r="A598" s="73"/>
      <c r="B598" s="78"/>
      <c r="C598" s="78"/>
      <c r="D598" s="78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1"/>
      <c r="V598" s="73"/>
      <c r="W598" s="45"/>
      <c r="X598" s="27"/>
      <c r="Y598" s="27"/>
    </row>
    <row r="599" spans="1:25" s="82" customFormat="1" ht="12.75" customHeight="1" x14ac:dyDescent="0.25">
      <c r="A599" s="73"/>
      <c r="B599" s="78"/>
      <c r="C599" s="78"/>
      <c r="D599" s="78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1"/>
      <c r="V599" s="73"/>
      <c r="W599" s="45"/>
      <c r="X599" s="27"/>
      <c r="Y599" s="27"/>
    </row>
    <row r="600" spans="1:25" s="82" customFormat="1" ht="12.75" customHeight="1" x14ac:dyDescent="0.25">
      <c r="A600" s="73"/>
      <c r="B600" s="78"/>
      <c r="C600" s="78"/>
      <c r="D600" s="78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1"/>
      <c r="V600" s="73"/>
      <c r="W600" s="45"/>
      <c r="X600" s="27"/>
      <c r="Y600" s="27"/>
    </row>
    <row r="601" spans="1:25" s="82" customFormat="1" ht="12.75" customHeight="1" x14ac:dyDescent="0.25">
      <c r="A601" s="73"/>
      <c r="B601" s="78"/>
      <c r="C601" s="78"/>
      <c r="D601" s="78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1"/>
      <c r="V601" s="73"/>
      <c r="W601" s="45"/>
      <c r="X601" s="27"/>
      <c r="Y601" s="27"/>
    </row>
    <row r="602" spans="1:25" s="82" customFormat="1" ht="12.75" customHeight="1" x14ac:dyDescent="0.25">
      <c r="A602" s="73"/>
      <c r="B602" s="78"/>
      <c r="C602" s="78"/>
      <c r="D602" s="78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1"/>
      <c r="V602" s="73"/>
      <c r="W602" s="45"/>
      <c r="X602" s="27"/>
      <c r="Y602" s="27"/>
    </row>
    <row r="603" spans="1:25" s="82" customFormat="1" ht="12.75" customHeight="1" x14ac:dyDescent="0.25">
      <c r="A603" s="73"/>
      <c r="B603" s="78"/>
      <c r="C603" s="78"/>
      <c r="D603" s="78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1"/>
      <c r="V603" s="73"/>
      <c r="W603" s="45"/>
      <c r="X603" s="27"/>
      <c r="Y603" s="27"/>
    </row>
    <row r="604" spans="1:25" s="82" customFormat="1" ht="12.75" customHeight="1" x14ac:dyDescent="0.25">
      <c r="A604" s="73"/>
      <c r="B604" s="78"/>
      <c r="C604" s="78"/>
      <c r="D604" s="78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1"/>
      <c r="V604" s="73"/>
      <c r="W604" s="45"/>
      <c r="X604" s="27"/>
      <c r="Y604" s="27"/>
    </row>
    <row r="605" spans="1:25" s="82" customFormat="1" ht="12.75" customHeight="1" x14ac:dyDescent="0.25">
      <c r="A605" s="73"/>
      <c r="B605" s="78"/>
      <c r="C605" s="78"/>
      <c r="D605" s="78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1"/>
      <c r="V605" s="73"/>
      <c r="W605" s="45"/>
      <c r="X605" s="27"/>
      <c r="Y605" s="27"/>
    </row>
    <row r="606" spans="1:25" s="82" customFormat="1" ht="12.75" customHeight="1" x14ac:dyDescent="0.25">
      <c r="A606" s="73"/>
      <c r="B606" s="78"/>
      <c r="C606" s="78"/>
      <c r="D606" s="78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1"/>
      <c r="V606" s="73"/>
      <c r="W606" s="45"/>
      <c r="X606" s="27"/>
      <c r="Y606" s="27"/>
    </row>
    <row r="607" spans="1:25" s="82" customFormat="1" ht="12.75" customHeight="1" x14ac:dyDescent="0.25">
      <c r="A607" s="73"/>
      <c r="B607" s="78"/>
      <c r="C607" s="78"/>
      <c r="D607" s="78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1"/>
      <c r="V607" s="73"/>
      <c r="W607" s="45"/>
      <c r="X607" s="27"/>
      <c r="Y607" s="27"/>
    </row>
    <row r="608" spans="1:25" s="82" customFormat="1" ht="12.75" customHeight="1" x14ac:dyDescent="0.25">
      <c r="A608" s="73"/>
      <c r="B608" s="78"/>
      <c r="C608" s="78"/>
      <c r="D608" s="78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1"/>
      <c r="V608" s="73"/>
      <c r="W608" s="45"/>
      <c r="X608" s="27"/>
      <c r="Y608" s="27"/>
    </row>
    <row r="609" spans="1:25" s="82" customFormat="1" ht="12.75" customHeight="1" x14ac:dyDescent="0.25">
      <c r="A609" s="73"/>
      <c r="B609" s="78"/>
      <c r="C609" s="78"/>
      <c r="D609" s="78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1"/>
      <c r="V609" s="73"/>
      <c r="W609" s="45"/>
      <c r="X609" s="27"/>
      <c r="Y609" s="27"/>
    </row>
    <row r="610" spans="1:25" s="82" customFormat="1" ht="12.75" customHeight="1" x14ac:dyDescent="0.25">
      <c r="A610" s="73"/>
      <c r="B610" s="78"/>
      <c r="C610" s="78"/>
      <c r="D610" s="78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1"/>
      <c r="V610" s="73"/>
      <c r="W610" s="45"/>
      <c r="X610" s="27"/>
      <c r="Y610" s="27"/>
    </row>
    <row r="611" spans="1:25" s="82" customFormat="1" ht="12.75" customHeight="1" x14ac:dyDescent="0.25">
      <c r="A611" s="73"/>
      <c r="B611" s="78"/>
      <c r="C611" s="78"/>
      <c r="D611" s="78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1"/>
      <c r="V611" s="73"/>
      <c r="W611" s="45"/>
      <c r="X611" s="27"/>
      <c r="Y611" s="27"/>
    </row>
    <row r="612" spans="1:25" s="82" customFormat="1" ht="12.75" customHeight="1" x14ac:dyDescent="0.25">
      <c r="A612" s="73"/>
      <c r="B612" s="78"/>
      <c r="C612" s="78"/>
      <c r="D612" s="78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1"/>
      <c r="V612" s="73"/>
      <c r="W612" s="45"/>
      <c r="X612" s="27"/>
      <c r="Y612" s="27"/>
    </row>
    <row r="613" spans="1:25" s="82" customFormat="1" ht="12.75" customHeight="1" x14ac:dyDescent="0.25">
      <c r="A613" s="73"/>
      <c r="B613" s="78"/>
      <c r="C613" s="78"/>
      <c r="D613" s="78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1"/>
      <c r="V613" s="73"/>
      <c r="W613" s="45"/>
      <c r="X613" s="27"/>
      <c r="Y613" s="27"/>
    </row>
    <row r="614" spans="1:25" s="82" customFormat="1" ht="12.75" customHeight="1" x14ac:dyDescent="0.25">
      <c r="A614" s="73"/>
      <c r="B614" s="78"/>
      <c r="C614" s="78"/>
      <c r="D614" s="78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1"/>
      <c r="V614" s="73"/>
      <c r="W614" s="45"/>
      <c r="X614" s="27"/>
      <c r="Y614" s="27"/>
    </row>
    <row r="615" spans="1:25" s="82" customFormat="1" ht="12.75" customHeight="1" x14ac:dyDescent="0.25">
      <c r="A615" s="73"/>
      <c r="B615" s="78"/>
      <c r="C615" s="78"/>
      <c r="D615" s="78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1"/>
      <c r="V615" s="73"/>
      <c r="W615" s="45"/>
      <c r="X615" s="27"/>
      <c r="Y615" s="27"/>
    </row>
    <row r="616" spans="1:25" s="82" customFormat="1" ht="12.75" customHeight="1" x14ac:dyDescent="0.25">
      <c r="A616" s="73"/>
      <c r="B616" s="78"/>
      <c r="C616" s="78"/>
      <c r="D616" s="78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1"/>
      <c r="V616" s="73"/>
      <c r="W616" s="45"/>
      <c r="X616" s="27"/>
      <c r="Y616" s="27"/>
    </row>
    <row r="617" spans="1:25" s="82" customFormat="1" ht="12.75" customHeight="1" x14ac:dyDescent="0.25">
      <c r="A617" s="73"/>
      <c r="B617" s="78"/>
      <c r="C617" s="78"/>
      <c r="D617" s="78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1"/>
      <c r="V617" s="73"/>
      <c r="W617" s="45"/>
      <c r="X617" s="27"/>
      <c r="Y617" s="27"/>
    </row>
    <row r="618" spans="1:25" s="82" customFormat="1" ht="12.75" customHeight="1" x14ac:dyDescent="0.25">
      <c r="A618" s="73"/>
      <c r="B618" s="78"/>
      <c r="C618" s="78"/>
      <c r="D618" s="78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1"/>
      <c r="V618" s="73"/>
      <c r="W618" s="45"/>
      <c r="X618" s="27"/>
      <c r="Y618" s="27"/>
    </row>
    <row r="619" spans="1:25" s="82" customFormat="1" ht="12.75" customHeight="1" x14ac:dyDescent="0.25">
      <c r="A619" s="73"/>
      <c r="B619" s="78"/>
      <c r="C619" s="78"/>
      <c r="D619" s="78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1"/>
      <c r="V619" s="73"/>
      <c r="W619" s="45"/>
      <c r="X619" s="27"/>
      <c r="Y619" s="27"/>
    </row>
    <row r="620" spans="1:25" s="82" customFormat="1" ht="12.75" customHeight="1" x14ac:dyDescent="0.25">
      <c r="A620" s="73"/>
      <c r="B620" s="78"/>
      <c r="C620" s="78"/>
      <c r="D620" s="78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1"/>
      <c r="V620" s="73"/>
      <c r="W620" s="45"/>
      <c r="X620" s="27"/>
      <c r="Y620" s="27"/>
    </row>
    <row r="621" spans="1:25" s="82" customFormat="1" ht="12.75" customHeight="1" x14ac:dyDescent="0.25">
      <c r="A621" s="73"/>
      <c r="B621" s="78"/>
      <c r="C621" s="78"/>
      <c r="D621" s="78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1"/>
      <c r="V621" s="73"/>
      <c r="W621" s="45"/>
      <c r="X621" s="27"/>
      <c r="Y621" s="27"/>
    </row>
    <row r="622" spans="1:25" s="82" customFormat="1" ht="12.75" customHeight="1" x14ac:dyDescent="0.25">
      <c r="A622" s="73"/>
      <c r="B622" s="78"/>
      <c r="C622" s="78"/>
      <c r="D622" s="78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1"/>
      <c r="V622" s="73"/>
      <c r="W622" s="45"/>
      <c r="X622" s="27"/>
      <c r="Y622" s="27"/>
    </row>
    <row r="623" spans="1:25" s="82" customFormat="1" ht="12.75" customHeight="1" x14ac:dyDescent="0.25">
      <c r="A623" s="73"/>
      <c r="B623" s="78"/>
      <c r="C623" s="78"/>
      <c r="D623" s="78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1"/>
      <c r="V623" s="73"/>
      <c r="W623" s="45"/>
      <c r="X623" s="27"/>
      <c r="Y623" s="27"/>
    </row>
    <row r="624" spans="1:25" s="82" customFormat="1" ht="12.75" customHeight="1" x14ac:dyDescent="0.25">
      <c r="A624" s="73"/>
      <c r="B624" s="78"/>
      <c r="C624" s="78"/>
      <c r="D624" s="78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1"/>
      <c r="V624" s="73"/>
      <c r="W624" s="45"/>
      <c r="X624" s="27"/>
      <c r="Y624" s="27"/>
    </row>
    <row r="625" spans="1:25" s="82" customFormat="1" ht="12.75" customHeight="1" x14ac:dyDescent="0.25">
      <c r="A625" s="73"/>
      <c r="B625" s="78"/>
      <c r="C625" s="78"/>
      <c r="D625" s="78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1"/>
      <c r="V625" s="73"/>
      <c r="W625" s="45"/>
      <c r="X625" s="27"/>
      <c r="Y625" s="27"/>
    </row>
    <row r="626" spans="1:25" s="82" customFormat="1" ht="12.75" customHeight="1" x14ac:dyDescent="0.25">
      <c r="A626" s="73"/>
      <c r="B626" s="78"/>
      <c r="C626" s="78"/>
      <c r="D626" s="78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1"/>
      <c r="V626" s="73"/>
      <c r="W626" s="45"/>
      <c r="X626" s="27"/>
      <c r="Y626" s="27"/>
    </row>
    <row r="627" spans="1:25" s="82" customFormat="1" ht="12.75" customHeight="1" x14ac:dyDescent="0.25">
      <c r="A627" s="73"/>
      <c r="B627" s="78"/>
      <c r="C627" s="78"/>
      <c r="D627" s="78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1"/>
      <c r="V627" s="73"/>
      <c r="W627" s="45"/>
      <c r="X627" s="27"/>
      <c r="Y627" s="27"/>
    </row>
    <row r="628" spans="1:25" s="82" customFormat="1" ht="12.75" customHeight="1" x14ac:dyDescent="0.25">
      <c r="A628" s="73"/>
      <c r="B628" s="78"/>
      <c r="C628" s="78"/>
      <c r="D628" s="78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1"/>
      <c r="V628" s="73"/>
      <c r="W628" s="45"/>
      <c r="X628" s="27"/>
      <c r="Y628" s="27"/>
    </row>
    <row r="629" spans="1:25" s="82" customFormat="1" ht="12.75" customHeight="1" x14ac:dyDescent="0.25">
      <c r="A629" s="73"/>
      <c r="B629" s="78"/>
      <c r="C629" s="78"/>
      <c r="D629" s="78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1"/>
      <c r="V629" s="73"/>
      <c r="W629" s="45"/>
      <c r="X629" s="27"/>
      <c r="Y629" s="27"/>
    </row>
    <row r="630" spans="1:25" s="82" customFormat="1" ht="12.75" customHeight="1" x14ac:dyDescent="0.25">
      <c r="A630" s="73"/>
      <c r="B630" s="78"/>
      <c r="C630" s="78"/>
      <c r="D630" s="78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1"/>
      <c r="V630" s="73"/>
      <c r="W630" s="45"/>
      <c r="X630" s="27"/>
      <c r="Y630" s="27"/>
    </row>
    <row r="631" spans="1:25" s="82" customFormat="1" ht="12.75" customHeight="1" x14ac:dyDescent="0.25">
      <c r="A631" s="73"/>
      <c r="B631" s="78"/>
      <c r="C631" s="78"/>
      <c r="D631" s="78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1"/>
      <c r="V631" s="73"/>
      <c r="W631" s="45"/>
      <c r="X631" s="27"/>
      <c r="Y631" s="27"/>
    </row>
    <row r="632" spans="1:25" s="82" customFormat="1" ht="12.75" customHeight="1" x14ac:dyDescent="0.25">
      <c r="A632" s="73"/>
      <c r="B632" s="78"/>
      <c r="C632" s="78"/>
      <c r="D632" s="78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1"/>
      <c r="V632" s="73"/>
      <c r="W632" s="45"/>
      <c r="X632" s="27"/>
      <c r="Y632" s="27"/>
    </row>
    <row r="633" spans="1:25" s="82" customFormat="1" ht="12.75" customHeight="1" x14ac:dyDescent="0.25">
      <c r="A633" s="73"/>
      <c r="B633" s="78"/>
      <c r="C633" s="78"/>
      <c r="D633" s="78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1"/>
      <c r="V633" s="73"/>
      <c r="W633" s="45"/>
      <c r="X633" s="27"/>
      <c r="Y633" s="27"/>
    </row>
    <row r="634" spans="1:25" s="82" customFormat="1" ht="12.75" customHeight="1" x14ac:dyDescent="0.25">
      <c r="A634" s="73"/>
      <c r="B634" s="78"/>
      <c r="C634" s="78"/>
      <c r="D634" s="78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1"/>
      <c r="V634" s="73"/>
      <c r="W634" s="45"/>
      <c r="X634" s="27"/>
      <c r="Y634" s="27"/>
    </row>
    <row r="635" spans="1:25" s="82" customFormat="1" ht="12.75" customHeight="1" x14ac:dyDescent="0.25">
      <c r="A635" s="73"/>
      <c r="B635" s="78"/>
      <c r="C635" s="78"/>
      <c r="D635" s="78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1"/>
      <c r="V635" s="73"/>
      <c r="W635" s="45"/>
      <c r="X635" s="27"/>
      <c r="Y635" s="27"/>
    </row>
    <row r="636" spans="1:25" s="82" customFormat="1" ht="12.75" customHeight="1" x14ac:dyDescent="0.25">
      <c r="A636" s="73"/>
      <c r="B636" s="78"/>
      <c r="C636" s="78"/>
      <c r="D636" s="78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1"/>
      <c r="V636" s="73"/>
      <c r="W636" s="45"/>
      <c r="X636" s="27"/>
      <c r="Y636" s="27"/>
    </row>
    <row r="637" spans="1:25" s="82" customFormat="1" ht="12.75" customHeight="1" x14ac:dyDescent="0.25">
      <c r="A637" s="73"/>
      <c r="B637" s="78"/>
      <c r="C637" s="78"/>
      <c r="D637" s="78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1"/>
      <c r="V637" s="73"/>
      <c r="W637" s="45"/>
      <c r="X637" s="27"/>
      <c r="Y637" s="27"/>
    </row>
    <row r="638" spans="1:25" s="82" customFormat="1" ht="12.75" customHeight="1" x14ac:dyDescent="0.25">
      <c r="A638" s="73"/>
      <c r="B638" s="78"/>
      <c r="C638" s="78"/>
      <c r="D638" s="78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1"/>
      <c r="V638" s="73"/>
      <c r="W638" s="45"/>
      <c r="X638" s="27"/>
      <c r="Y638" s="27"/>
    </row>
    <row r="639" spans="1:25" s="82" customFormat="1" ht="12.75" customHeight="1" x14ac:dyDescent="0.25">
      <c r="A639" s="73"/>
      <c r="B639" s="78"/>
      <c r="C639" s="78"/>
      <c r="D639" s="78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1"/>
      <c r="V639" s="73"/>
      <c r="W639" s="45"/>
      <c r="X639" s="27"/>
      <c r="Y639" s="27"/>
    </row>
    <row r="640" spans="1:25" s="82" customFormat="1" ht="12.75" customHeight="1" x14ac:dyDescent="0.25">
      <c r="A640" s="73"/>
      <c r="B640" s="78"/>
      <c r="C640" s="78"/>
      <c r="D640" s="78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1"/>
      <c r="V640" s="73"/>
      <c r="W640" s="45"/>
      <c r="X640" s="27"/>
      <c r="Y640" s="27"/>
    </row>
    <row r="641" spans="1:25" s="82" customFormat="1" ht="12.75" customHeight="1" x14ac:dyDescent="0.25">
      <c r="A641" s="73"/>
      <c r="B641" s="78"/>
      <c r="C641" s="78"/>
      <c r="D641" s="78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1"/>
      <c r="V641" s="73"/>
      <c r="W641" s="45"/>
      <c r="X641" s="27"/>
      <c r="Y641" s="27"/>
    </row>
    <row r="642" spans="1:25" s="82" customFormat="1" ht="12.75" customHeight="1" x14ac:dyDescent="0.25">
      <c r="A642" s="73"/>
      <c r="B642" s="78"/>
      <c r="C642" s="78"/>
      <c r="D642" s="78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1"/>
      <c r="V642" s="73"/>
      <c r="W642" s="45"/>
      <c r="X642" s="27"/>
      <c r="Y642" s="27"/>
    </row>
    <row r="643" spans="1:25" s="82" customFormat="1" ht="12.75" customHeight="1" x14ac:dyDescent="0.25">
      <c r="A643" s="73"/>
      <c r="B643" s="78"/>
      <c r="C643" s="78"/>
      <c r="D643" s="78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1"/>
      <c r="V643" s="73"/>
      <c r="W643" s="45"/>
      <c r="X643" s="27"/>
      <c r="Y643" s="27"/>
    </row>
    <row r="644" spans="1:25" s="82" customFormat="1" ht="12.75" customHeight="1" x14ac:dyDescent="0.25">
      <c r="A644" s="73"/>
      <c r="B644" s="78"/>
      <c r="C644" s="78"/>
      <c r="D644" s="78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1"/>
      <c r="V644" s="73"/>
      <c r="W644" s="45"/>
      <c r="X644" s="27"/>
      <c r="Y644" s="27"/>
    </row>
    <row r="645" spans="1:25" s="82" customFormat="1" ht="12.75" customHeight="1" x14ac:dyDescent="0.25">
      <c r="A645" s="73"/>
      <c r="B645" s="78"/>
      <c r="C645" s="78"/>
      <c r="D645" s="78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1"/>
      <c r="V645" s="73"/>
      <c r="W645" s="45"/>
      <c r="X645" s="27"/>
      <c r="Y645" s="27"/>
    </row>
    <row r="646" spans="1:25" s="82" customFormat="1" ht="12.75" customHeight="1" x14ac:dyDescent="0.25">
      <c r="A646" s="73"/>
      <c r="B646" s="78"/>
      <c r="C646" s="78"/>
      <c r="D646" s="78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1"/>
      <c r="V646" s="73"/>
      <c r="W646" s="45"/>
      <c r="X646" s="27"/>
      <c r="Y646" s="27"/>
    </row>
    <row r="647" spans="1:25" s="82" customFormat="1" ht="12.75" customHeight="1" x14ac:dyDescent="0.25">
      <c r="A647" s="73"/>
      <c r="B647" s="78"/>
      <c r="C647" s="78"/>
      <c r="D647" s="78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1"/>
      <c r="V647" s="73"/>
      <c r="W647" s="45"/>
      <c r="X647" s="27"/>
      <c r="Y647" s="27"/>
    </row>
    <row r="648" spans="1:25" s="82" customFormat="1" ht="12.75" customHeight="1" x14ac:dyDescent="0.25">
      <c r="A648" s="73"/>
      <c r="B648" s="78"/>
      <c r="C648" s="78"/>
      <c r="D648" s="78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1"/>
      <c r="V648" s="73"/>
      <c r="W648" s="45"/>
      <c r="X648" s="27"/>
      <c r="Y648" s="27"/>
    </row>
    <row r="649" spans="1:25" s="82" customFormat="1" ht="12.75" customHeight="1" x14ac:dyDescent="0.25">
      <c r="A649" s="73"/>
      <c r="B649" s="78"/>
      <c r="C649" s="78"/>
      <c r="D649" s="78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1"/>
      <c r="V649" s="73"/>
      <c r="W649" s="45"/>
      <c r="X649" s="27"/>
      <c r="Y649" s="27"/>
    </row>
    <row r="650" spans="1:25" s="82" customFormat="1" ht="12.75" customHeight="1" x14ac:dyDescent="0.25">
      <c r="A650" s="73"/>
      <c r="B650" s="78"/>
      <c r="C650" s="78"/>
      <c r="D650" s="78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1"/>
      <c r="V650" s="73"/>
      <c r="W650" s="45"/>
      <c r="X650" s="27"/>
      <c r="Y650" s="27"/>
    </row>
    <row r="651" spans="1:25" s="82" customFormat="1" ht="12.75" customHeight="1" x14ac:dyDescent="0.25">
      <c r="A651" s="73"/>
      <c r="B651" s="78"/>
      <c r="C651" s="78"/>
      <c r="D651" s="78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1"/>
      <c r="V651" s="73"/>
      <c r="W651" s="45"/>
      <c r="X651" s="27"/>
      <c r="Y651" s="27"/>
    </row>
    <row r="652" spans="1:25" s="82" customFormat="1" ht="12.75" customHeight="1" x14ac:dyDescent="0.25">
      <c r="A652" s="73"/>
      <c r="B652" s="78"/>
      <c r="C652" s="78"/>
      <c r="D652" s="78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1"/>
      <c r="V652" s="73"/>
      <c r="W652" s="45"/>
      <c r="X652" s="27"/>
      <c r="Y652" s="27"/>
    </row>
    <row r="653" spans="1:25" s="82" customFormat="1" ht="12.75" customHeight="1" x14ac:dyDescent="0.25">
      <c r="A653" s="73"/>
      <c r="B653" s="78"/>
      <c r="C653" s="78"/>
      <c r="D653" s="78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1"/>
      <c r="V653" s="73"/>
      <c r="W653" s="45"/>
      <c r="X653" s="27"/>
      <c r="Y653" s="27"/>
    </row>
    <row r="654" spans="1:25" s="82" customFormat="1" ht="12.75" customHeight="1" x14ac:dyDescent="0.25">
      <c r="A654" s="73"/>
      <c r="B654" s="78"/>
      <c r="C654" s="78"/>
      <c r="D654" s="78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1"/>
      <c r="V654" s="73"/>
      <c r="W654" s="45"/>
      <c r="X654" s="27"/>
      <c r="Y654" s="27"/>
    </row>
    <row r="655" spans="1:25" s="82" customFormat="1" ht="12.75" customHeight="1" x14ac:dyDescent="0.25">
      <c r="A655" s="73"/>
      <c r="B655" s="78"/>
      <c r="C655" s="78"/>
      <c r="D655" s="78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1"/>
      <c r="V655" s="73"/>
      <c r="W655" s="45"/>
      <c r="X655" s="27"/>
      <c r="Y655" s="27"/>
    </row>
    <row r="656" spans="1:25" s="82" customFormat="1" ht="12.75" customHeight="1" x14ac:dyDescent="0.25">
      <c r="A656" s="73"/>
      <c r="B656" s="78"/>
      <c r="C656" s="78"/>
      <c r="D656" s="78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1"/>
      <c r="V656" s="73"/>
      <c r="W656" s="45"/>
      <c r="X656" s="27"/>
      <c r="Y656" s="27"/>
    </row>
    <row r="657" spans="1:25" s="82" customFormat="1" ht="12.75" customHeight="1" x14ac:dyDescent="0.25">
      <c r="A657" s="73"/>
      <c r="B657" s="78"/>
      <c r="C657" s="78"/>
      <c r="D657" s="78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1"/>
      <c r="V657" s="73"/>
      <c r="W657" s="45"/>
      <c r="X657" s="27"/>
      <c r="Y657" s="27"/>
    </row>
    <row r="658" spans="1:25" s="82" customFormat="1" ht="12.75" customHeight="1" x14ac:dyDescent="0.25">
      <c r="A658" s="73"/>
      <c r="B658" s="78"/>
      <c r="C658" s="78"/>
      <c r="D658" s="78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1"/>
      <c r="V658" s="73"/>
      <c r="W658" s="45"/>
      <c r="X658" s="27"/>
      <c r="Y658" s="27"/>
    </row>
    <row r="659" spans="1:25" s="82" customFormat="1" ht="12.75" customHeight="1" x14ac:dyDescent="0.25">
      <c r="A659" s="73"/>
      <c r="B659" s="78"/>
      <c r="C659" s="78"/>
      <c r="D659" s="78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1"/>
      <c r="V659" s="73"/>
      <c r="W659" s="45"/>
      <c r="X659" s="27"/>
      <c r="Y659" s="27"/>
    </row>
    <row r="660" spans="1:25" s="82" customFormat="1" ht="12.75" customHeight="1" x14ac:dyDescent="0.25">
      <c r="A660" s="73"/>
      <c r="B660" s="78"/>
      <c r="C660" s="78"/>
      <c r="D660" s="78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1"/>
      <c r="V660" s="73"/>
      <c r="W660" s="45"/>
      <c r="X660" s="27"/>
      <c r="Y660" s="27"/>
    </row>
    <row r="661" spans="1:25" s="82" customFormat="1" ht="12.75" customHeight="1" x14ac:dyDescent="0.25">
      <c r="A661" s="73"/>
      <c r="B661" s="78"/>
      <c r="C661" s="78"/>
      <c r="D661" s="78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1"/>
      <c r="V661" s="73"/>
      <c r="W661" s="45"/>
      <c r="X661" s="27"/>
      <c r="Y661" s="27"/>
    </row>
    <row r="662" spans="1:25" s="82" customFormat="1" ht="12.75" customHeight="1" x14ac:dyDescent="0.25">
      <c r="A662" s="73"/>
      <c r="B662" s="78"/>
      <c r="C662" s="78"/>
      <c r="D662" s="78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1"/>
      <c r="V662" s="73"/>
      <c r="W662" s="45"/>
      <c r="X662" s="27"/>
      <c r="Y662" s="27"/>
    </row>
    <row r="663" spans="1:25" s="82" customFormat="1" ht="12.75" customHeight="1" x14ac:dyDescent="0.25">
      <c r="A663" s="73"/>
      <c r="B663" s="78"/>
      <c r="C663" s="78"/>
      <c r="D663" s="78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1"/>
      <c r="V663" s="73"/>
      <c r="W663" s="45"/>
      <c r="X663" s="27"/>
      <c r="Y663" s="27"/>
    </row>
    <row r="664" spans="1:25" s="82" customFormat="1" ht="12.75" customHeight="1" x14ac:dyDescent="0.25">
      <c r="A664" s="73"/>
      <c r="B664" s="78"/>
      <c r="C664" s="78"/>
      <c r="D664" s="78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1"/>
      <c r="V664" s="73"/>
      <c r="W664" s="45"/>
      <c r="X664" s="27"/>
      <c r="Y664" s="27"/>
    </row>
    <row r="665" spans="1:25" s="82" customFormat="1" ht="12.75" customHeight="1" x14ac:dyDescent="0.25">
      <c r="A665" s="73"/>
      <c r="B665" s="78"/>
      <c r="C665" s="78"/>
      <c r="D665" s="78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1"/>
      <c r="V665" s="73"/>
      <c r="W665" s="45"/>
      <c r="X665" s="27"/>
      <c r="Y665" s="27"/>
    </row>
    <row r="666" spans="1:25" s="82" customFormat="1" ht="12.75" customHeight="1" x14ac:dyDescent="0.25">
      <c r="A666" s="73"/>
      <c r="B666" s="78"/>
      <c r="C666" s="78"/>
      <c r="D666" s="78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1"/>
      <c r="V666" s="73"/>
      <c r="W666" s="45"/>
      <c r="X666" s="27"/>
      <c r="Y666" s="27"/>
    </row>
    <row r="667" spans="1:25" s="82" customFormat="1" ht="12.75" customHeight="1" x14ac:dyDescent="0.25">
      <c r="A667" s="73"/>
      <c r="B667" s="78"/>
      <c r="C667" s="78"/>
      <c r="D667" s="78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1"/>
      <c r="V667" s="73"/>
      <c r="W667" s="45"/>
      <c r="X667" s="27"/>
      <c r="Y667" s="27"/>
    </row>
    <row r="668" spans="1:25" s="82" customFormat="1" ht="12.75" customHeight="1" x14ac:dyDescent="0.25">
      <c r="A668" s="73"/>
      <c r="B668" s="78"/>
      <c r="C668" s="78"/>
      <c r="D668" s="78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1"/>
      <c r="V668" s="73"/>
      <c r="W668" s="45"/>
      <c r="X668" s="27"/>
      <c r="Y668" s="27"/>
    </row>
    <row r="669" spans="1:25" s="82" customFormat="1" ht="12.75" customHeight="1" x14ac:dyDescent="0.25">
      <c r="A669" s="73"/>
      <c r="B669" s="78"/>
      <c r="C669" s="78"/>
      <c r="D669" s="78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1"/>
      <c r="V669" s="73"/>
      <c r="W669" s="45"/>
      <c r="X669" s="27"/>
      <c r="Y669" s="27"/>
    </row>
    <row r="670" spans="1:25" s="82" customFormat="1" ht="12.75" customHeight="1" x14ac:dyDescent="0.25">
      <c r="A670" s="73"/>
      <c r="B670" s="78"/>
      <c r="C670" s="78"/>
      <c r="D670" s="78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1"/>
      <c r="V670" s="73"/>
      <c r="W670" s="45"/>
      <c r="X670" s="27"/>
      <c r="Y670" s="27"/>
    </row>
    <row r="671" spans="1:25" s="82" customFormat="1" ht="12.75" customHeight="1" x14ac:dyDescent="0.25">
      <c r="A671" s="73"/>
      <c r="B671" s="78"/>
      <c r="C671" s="78"/>
      <c r="D671" s="78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1"/>
      <c r="V671" s="73"/>
      <c r="W671" s="45"/>
      <c r="X671" s="27"/>
      <c r="Y671" s="27"/>
    </row>
    <row r="672" spans="1:25" s="82" customFormat="1" ht="12.75" customHeight="1" x14ac:dyDescent="0.25">
      <c r="A672" s="73"/>
      <c r="B672" s="78"/>
      <c r="C672" s="78"/>
      <c r="D672" s="78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1"/>
      <c r="V672" s="73"/>
      <c r="W672" s="45"/>
      <c r="X672" s="27"/>
      <c r="Y672" s="27"/>
    </row>
    <row r="673" spans="1:25" s="82" customFormat="1" ht="12.75" customHeight="1" x14ac:dyDescent="0.25">
      <c r="A673" s="73"/>
      <c r="B673" s="78"/>
      <c r="C673" s="78"/>
      <c r="D673" s="78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1"/>
      <c r="V673" s="73"/>
      <c r="W673" s="45"/>
      <c r="X673" s="27"/>
      <c r="Y673" s="27"/>
    </row>
    <row r="674" spans="1:25" s="82" customFormat="1" ht="12.75" customHeight="1" x14ac:dyDescent="0.25">
      <c r="A674" s="73"/>
      <c r="B674" s="78"/>
      <c r="C674" s="78"/>
      <c r="D674" s="78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1"/>
      <c r="V674" s="73"/>
      <c r="W674" s="45"/>
      <c r="X674" s="27"/>
      <c r="Y674" s="27"/>
    </row>
    <row r="675" spans="1:25" s="82" customFormat="1" ht="12.75" customHeight="1" x14ac:dyDescent="0.25">
      <c r="A675" s="73"/>
      <c r="B675" s="78"/>
      <c r="C675" s="78"/>
      <c r="D675" s="78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1"/>
      <c r="V675" s="73"/>
      <c r="W675" s="45"/>
      <c r="X675" s="27"/>
      <c r="Y675" s="27"/>
    </row>
    <row r="676" spans="1:25" s="82" customFormat="1" ht="12.75" customHeight="1" x14ac:dyDescent="0.25">
      <c r="A676" s="73"/>
      <c r="B676" s="78"/>
      <c r="C676" s="78"/>
      <c r="D676" s="78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1"/>
      <c r="V676" s="73"/>
      <c r="W676" s="45"/>
      <c r="X676" s="27"/>
      <c r="Y676" s="27"/>
    </row>
    <row r="677" spans="1:25" s="82" customFormat="1" ht="12.75" customHeight="1" x14ac:dyDescent="0.25">
      <c r="A677" s="73"/>
      <c r="B677" s="78"/>
      <c r="C677" s="78"/>
      <c r="D677" s="78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1"/>
      <c r="V677" s="73"/>
      <c r="W677" s="45"/>
      <c r="X677" s="27"/>
      <c r="Y677" s="27"/>
    </row>
    <row r="678" spans="1:25" s="82" customFormat="1" ht="12.75" customHeight="1" x14ac:dyDescent="0.25">
      <c r="A678" s="73"/>
      <c r="B678" s="78"/>
      <c r="C678" s="78"/>
      <c r="D678" s="78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1"/>
      <c r="V678" s="73"/>
      <c r="W678" s="45"/>
      <c r="X678" s="27"/>
      <c r="Y678" s="27"/>
    </row>
    <row r="679" spans="1:25" s="82" customFormat="1" ht="12.75" customHeight="1" x14ac:dyDescent="0.25">
      <c r="A679" s="73"/>
      <c r="B679" s="78"/>
      <c r="C679" s="78"/>
      <c r="D679" s="78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1"/>
      <c r="V679" s="73"/>
      <c r="W679" s="45"/>
      <c r="X679" s="27"/>
      <c r="Y679" s="27"/>
    </row>
    <row r="680" spans="1:25" s="82" customFormat="1" ht="12.75" customHeight="1" x14ac:dyDescent="0.25">
      <c r="A680" s="73"/>
      <c r="B680" s="78"/>
      <c r="C680" s="78"/>
      <c r="D680" s="78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1"/>
      <c r="V680" s="73"/>
      <c r="W680" s="45"/>
      <c r="X680" s="27"/>
      <c r="Y680" s="27"/>
    </row>
    <row r="681" spans="1:25" s="82" customFormat="1" ht="12.75" customHeight="1" x14ac:dyDescent="0.25">
      <c r="A681" s="73"/>
      <c r="B681" s="78"/>
      <c r="C681" s="78"/>
      <c r="D681" s="78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1"/>
      <c r="V681" s="73"/>
      <c r="W681" s="45"/>
      <c r="X681" s="27"/>
      <c r="Y681" s="27"/>
    </row>
    <row r="682" spans="1:25" s="82" customFormat="1" ht="12.75" customHeight="1" x14ac:dyDescent="0.25">
      <c r="A682" s="73"/>
      <c r="B682" s="78"/>
      <c r="C682" s="78"/>
      <c r="D682" s="78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1"/>
      <c r="V682" s="73"/>
      <c r="W682" s="45"/>
      <c r="X682" s="27"/>
      <c r="Y682" s="27"/>
    </row>
    <row r="683" spans="1:25" s="82" customFormat="1" ht="12.75" customHeight="1" x14ac:dyDescent="0.25">
      <c r="A683" s="73"/>
      <c r="B683" s="78"/>
      <c r="C683" s="78"/>
      <c r="D683" s="78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1"/>
      <c r="V683" s="73"/>
      <c r="W683" s="45"/>
      <c r="X683" s="27"/>
      <c r="Y683" s="27"/>
    </row>
    <row r="684" spans="1:25" s="82" customFormat="1" ht="12.75" customHeight="1" x14ac:dyDescent="0.25">
      <c r="A684" s="73"/>
      <c r="B684" s="78"/>
      <c r="C684" s="78"/>
      <c r="D684" s="78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1"/>
      <c r="V684" s="73"/>
      <c r="W684" s="45"/>
      <c r="X684" s="27"/>
      <c r="Y684" s="27"/>
    </row>
    <row r="685" spans="1:25" s="82" customFormat="1" ht="12.75" customHeight="1" x14ac:dyDescent="0.25">
      <c r="A685" s="73"/>
      <c r="B685" s="78"/>
      <c r="C685" s="78"/>
      <c r="D685" s="78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1"/>
      <c r="V685" s="73"/>
      <c r="W685" s="45"/>
      <c r="X685" s="27"/>
      <c r="Y685" s="27"/>
    </row>
    <row r="686" spans="1:25" s="82" customFormat="1" ht="12.75" customHeight="1" x14ac:dyDescent="0.25">
      <c r="A686" s="73"/>
      <c r="B686" s="78"/>
      <c r="C686" s="78"/>
      <c r="D686" s="78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1"/>
      <c r="V686" s="73"/>
      <c r="W686" s="45"/>
      <c r="X686" s="27"/>
      <c r="Y686" s="27"/>
    </row>
    <row r="687" spans="1:25" s="82" customFormat="1" ht="12.75" customHeight="1" x14ac:dyDescent="0.25">
      <c r="A687" s="73"/>
      <c r="B687" s="78"/>
      <c r="C687" s="78"/>
      <c r="D687" s="78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1"/>
      <c r="V687" s="73"/>
      <c r="W687" s="45"/>
      <c r="X687" s="27"/>
      <c r="Y687" s="27"/>
    </row>
    <row r="688" spans="1:25" s="82" customFormat="1" ht="12.75" customHeight="1" x14ac:dyDescent="0.25">
      <c r="A688" s="73"/>
      <c r="B688" s="78"/>
      <c r="C688" s="78"/>
      <c r="D688" s="78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1"/>
      <c r="V688" s="73"/>
      <c r="W688" s="45"/>
      <c r="X688" s="27"/>
      <c r="Y688" s="27"/>
    </row>
    <row r="689" spans="1:25" s="82" customFormat="1" ht="12.75" customHeight="1" x14ac:dyDescent="0.25">
      <c r="A689" s="73"/>
      <c r="B689" s="78"/>
      <c r="C689" s="78"/>
      <c r="D689" s="78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1"/>
      <c r="V689" s="73"/>
      <c r="W689" s="45"/>
      <c r="X689" s="27"/>
      <c r="Y689" s="27"/>
    </row>
    <row r="690" spans="1:25" s="82" customFormat="1" ht="12.75" customHeight="1" x14ac:dyDescent="0.25">
      <c r="A690" s="73"/>
      <c r="B690" s="78"/>
      <c r="C690" s="78"/>
      <c r="D690" s="78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1"/>
      <c r="V690" s="73"/>
      <c r="W690" s="45"/>
      <c r="X690" s="27"/>
      <c r="Y690" s="27"/>
    </row>
    <row r="691" spans="1:25" s="82" customFormat="1" ht="12.75" customHeight="1" x14ac:dyDescent="0.25">
      <c r="A691" s="73"/>
      <c r="B691" s="78"/>
      <c r="C691" s="78"/>
      <c r="D691" s="78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1"/>
      <c r="V691" s="73"/>
      <c r="W691" s="45"/>
      <c r="X691" s="27"/>
      <c r="Y691" s="27"/>
    </row>
    <row r="692" spans="1:25" s="82" customFormat="1" ht="12.75" customHeight="1" x14ac:dyDescent="0.25">
      <c r="A692" s="73"/>
      <c r="B692" s="78"/>
      <c r="C692" s="78"/>
      <c r="D692" s="78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1"/>
      <c r="V692" s="73"/>
      <c r="W692" s="45"/>
      <c r="X692" s="27"/>
      <c r="Y692" s="27"/>
    </row>
    <row r="693" spans="1:25" s="82" customFormat="1" ht="12.75" customHeight="1" x14ac:dyDescent="0.25">
      <c r="A693" s="73"/>
      <c r="B693" s="78"/>
      <c r="C693" s="78"/>
      <c r="D693" s="78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1"/>
      <c r="V693" s="73"/>
      <c r="W693" s="45"/>
      <c r="X693" s="27"/>
      <c r="Y693" s="27"/>
    </row>
    <row r="694" spans="1:25" s="82" customFormat="1" ht="12.75" customHeight="1" x14ac:dyDescent="0.25">
      <c r="A694" s="73"/>
      <c r="B694" s="78"/>
      <c r="C694" s="78"/>
      <c r="D694" s="78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1"/>
      <c r="V694" s="73"/>
      <c r="W694" s="45"/>
      <c r="X694" s="27"/>
      <c r="Y694" s="27"/>
    </row>
    <row r="695" spans="1:25" s="82" customFormat="1" ht="12.75" customHeight="1" x14ac:dyDescent="0.25">
      <c r="A695" s="73"/>
      <c r="B695" s="78"/>
      <c r="C695" s="78"/>
      <c r="D695" s="78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1"/>
      <c r="V695" s="73"/>
      <c r="W695" s="45"/>
      <c r="X695" s="27"/>
      <c r="Y695" s="27"/>
    </row>
    <row r="696" spans="1:25" s="82" customFormat="1" ht="12.75" customHeight="1" x14ac:dyDescent="0.25">
      <c r="A696" s="73"/>
      <c r="B696" s="78"/>
      <c r="C696" s="78"/>
      <c r="D696" s="78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1"/>
      <c r="V696" s="73"/>
      <c r="W696" s="45"/>
      <c r="X696" s="27"/>
      <c r="Y696" s="27"/>
    </row>
    <row r="697" spans="1:25" s="82" customFormat="1" ht="12.75" customHeight="1" x14ac:dyDescent="0.25">
      <c r="A697" s="73"/>
      <c r="B697" s="78"/>
      <c r="C697" s="78"/>
      <c r="D697" s="78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1"/>
      <c r="V697" s="73"/>
      <c r="W697" s="45"/>
      <c r="X697" s="27"/>
      <c r="Y697" s="27"/>
    </row>
    <row r="698" spans="1:25" s="82" customFormat="1" ht="12.75" customHeight="1" x14ac:dyDescent="0.25">
      <c r="A698" s="73"/>
      <c r="B698" s="78"/>
      <c r="C698" s="78"/>
      <c r="D698" s="78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1"/>
      <c r="V698" s="73"/>
      <c r="W698" s="45"/>
      <c r="X698" s="27"/>
      <c r="Y698" s="27"/>
    </row>
    <row r="699" spans="1:25" s="82" customFormat="1" ht="12.75" customHeight="1" x14ac:dyDescent="0.25">
      <c r="A699" s="73"/>
      <c r="B699" s="78"/>
      <c r="C699" s="78"/>
      <c r="D699" s="78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1"/>
      <c r="V699" s="73"/>
      <c r="W699" s="45"/>
      <c r="X699" s="27"/>
      <c r="Y699" s="27"/>
    </row>
    <row r="700" spans="1:25" s="82" customFormat="1" ht="12.75" customHeight="1" x14ac:dyDescent="0.25">
      <c r="A700" s="73"/>
      <c r="B700" s="78"/>
      <c r="C700" s="78"/>
      <c r="D700" s="78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1"/>
      <c r="V700" s="73"/>
      <c r="W700" s="45"/>
      <c r="X700" s="27"/>
      <c r="Y700" s="27"/>
    </row>
    <row r="701" spans="1:25" s="82" customFormat="1" ht="12.75" customHeight="1" x14ac:dyDescent="0.25">
      <c r="A701" s="73"/>
      <c r="B701" s="78"/>
      <c r="C701" s="78"/>
      <c r="D701" s="78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1"/>
      <c r="V701" s="73"/>
      <c r="W701" s="45"/>
      <c r="X701" s="27"/>
      <c r="Y701" s="27"/>
    </row>
    <row r="702" spans="1:25" s="82" customFormat="1" ht="12.75" customHeight="1" x14ac:dyDescent="0.25">
      <c r="A702" s="73"/>
      <c r="B702" s="78"/>
      <c r="C702" s="78"/>
      <c r="D702" s="78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1"/>
      <c r="V702" s="73"/>
      <c r="W702" s="45"/>
      <c r="X702" s="27"/>
      <c r="Y702" s="27"/>
    </row>
    <row r="703" spans="1:25" s="82" customFormat="1" ht="12.75" customHeight="1" x14ac:dyDescent="0.25">
      <c r="A703" s="73"/>
      <c r="B703" s="78"/>
      <c r="C703" s="78"/>
      <c r="D703" s="78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1"/>
      <c r="V703" s="73"/>
      <c r="W703" s="45"/>
      <c r="X703" s="27"/>
      <c r="Y703" s="27"/>
    </row>
    <row r="704" spans="1:25" s="82" customFormat="1" ht="12.75" customHeight="1" x14ac:dyDescent="0.25">
      <c r="A704" s="73"/>
      <c r="B704" s="78"/>
      <c r="C704" s="78"/>
      <c r="D704" s="78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1"/>
      <c r="V704" s="73"/>
      <c r="W704" s="45"/>
      <c r="X704" s="27"/>
      <c r="Y704" s="27"/>
    </row>
    <row r="705" spans="1:25" s="82" customFormat="1" ht="12.75" customHeight="1" x14ac:dyDescent="0.25">
      <c r="A705" s="73"/>
      <c r="B705" s="78"/>
      <c r="C705" s="78"/>
      <c r="D705" s="78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1"/>
      <c r="V705" s="73"/>
      <c r="W705" s="45"/>
      <c r="X705" s="27"/>
      <c r="Y705" s="27"/>
    </row>
    <row r="706" spans="1:25" s="82" customFormat="1" ht="12.75" customHeight="1" x14ac:dyDescent="0.25">
      <c r="A706" s="73"/>
      <c r="B706" s="78"/>
      <c r="C706" s="78"/>
      <c r="D706" s="78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1"/>
      <c r="V706" s="73"/>
      <c r="W706" s="45"/>
      <c r="X706" s="27"/>
      <c r="Y706" s="27"/>
    </row>
    <row r="707" spans="1:25" s="82" customFormat="1" ht="12.75" customHeight="1" x14ac:dyDescent="0.25">
      <c r="A707" s="73"/>
      <c r="B707" s="78"/>
      <c r="C707" s="78"/>
      <c r="D707" s="78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1"/>
      <c r="V707" s="73"/>
      <c r="W707" s="45"/>
      <c r="X707" s="27"/>
      <c r="Y707" s="27"/>
    </row>
    <row r="708" spans="1:25" s="82" customFormat="1" ht="12.75" customHeight="1" x14ac:dyDescent="0.25">
      <c r="A708" s="73"/>
      <c r="B708" s="78"/>
      <c r="C708" s="78"/>
      <c r="D708" s="78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1"/>
      <c r="V708" s="73"/>
      <c r="W708" s="45"/>
      <c r="X708" s="27"/>
      <c r="Y708" s="27"/>
    </row>
    <row r="709" spans="1:25" s="82" customFormat="1" ht="12.75" customHeight="1" x14ac:dyDescent="0.25">
      <c r="A709" s="73"/>
      <c r="B709" s="78"/>
      <c r="C709" s="78"/>
      <c r="D709" s="78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1"/>
      <c r="V709" s="73"/>
      <c r="W709" s="45"/>
      <c r="X709" s="27"/>
      <c r="Y709" s="27"/>
    </row>
    <row r="710" spans="1:25" s="82" customFormat="1" ht="12.75" customHeight="1" x14ac:dyDescent="0.25">
      <c r="A710" s="73"/>
      <c r="B710" s="78"/>
      <c r="C710" s="78"/>
      <c r="D710" s="78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1"/>
      <c r="V710" s="73"/>
      <c r="W710" s="45"/>
      <c r="X710" s="27"/>
      <c r="Y710" s="27"/>
    </row>
    <row r="711" spans="1:25" s="82" customFormat="1" ht="12.75" customHeight="1" x14ac:dyDescent="0.25">
      <c r="A711" s="73"/>
      <c r="B711" s="78"/>
      <c r="C711" s="78"/>
      <c r="D711" s="78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1"/>
      <c r="V711" s="73"/>
      <c r="W711" s="45"/>
      <c r="X711" s="27"/>
      <c r="Y711" s="27"/>
    </row>
    <row r="712" spans="1:25" s="82" customFormat="1" ht="12.75" customHeight="1" x14ac:dyDescent="0.25">
      <c r="A712" s="73"/>
      <c r="B712" s="78"/>
      <c r="C712" s="78"/>
      <c r="D712" s="78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1"/>
      <c r="V712" s="73"/>
      <c r="W712" s="45"/>
      <c r="X712" s="27"/>
      <c r="Y712" s="27"/>
    </row>
    <row r="713" spans="1:25" s="82" customFormat="1" ht="12.75" customHeight="1" x14ac:dyDescent="0.25">
      <c r="A713" s="73"/>
      <c r="B713" s="78"/>
      <c r="C713" s="78"/>
      <c r="D713" s="78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1"/>
      <c r="V713" s="73"/>
      <c r="W713" s="45"/>
      <c r="X713" s="27"/>
      <c r="Y713" s="27"/>
    </row>
    <row r="714" spans="1:25" s="82" customFormat="1" ht="12.75" customHeight="1" x14ac:dyDescent="0.25">
      <c r="A714" s="73"/>
      <c r="B714" s="78"/>
      <c r="C714" s="78"/>
      <c r="D714" s="78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1"/>
      <c r="V714" s="73"/>
      <c r="W714" s="45"/>
      <c r="X714" s="27"/>
      <c r="Y714" s="27"/>
    </row>
    <row r="715" spans="1:25" s="82" customFormat="1" ht="12.75" customHeight="1" x14ac:dyDescent="0.25">
      <c r="A715" s="73"/>
      <c r="B715" s="78"/>
      <c r="C715" s="78"/>
      <c r="D715" s="78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1"/>
      <c r="V715" s="73"/>
      <c r="W715" s="45"/>
      <c r="X715" s="27"/>
      <c r="Y715" s="27"/>
    </row>
    <row r="716" spans="1:25" s="82" customFormat="1" ht="12.75" customHeight="1" x14ac:dyDescent="0.25">
      <c r="A716" s="73"/>
      <c r="B716" s="78"/>
      <c r="C716" s="78"/>
      <c r="D716" s="78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1"/>
      <c r="V716" s="73"/>
      <c r="W716" s="45"/>
      <c r="X716" s="27"/>
      <c r="Y716" s="27"/>
    </row>
    <row r="717" spans="1:25" s="82" customFormat="1" ht="12.75" customHeight="1" x14ac:dyDescent="0.25">
      <c r="A717" s="73"/>
      <c r="B717" s="78"/>
      <c r="C717" s="78"/>
      <c r="D717" s="78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1"/>
      <c r="V717" s="73"/>
      <c r="W717" s="45"/>
      <c r="X717" s="27"/>
      <c r="Y717" s="27"/>
    </row>
    <row r="718" spans="1:25" s="82" customFormat="1" ht="12.75" customHeight="1" x14ac:dyDescent="0.25">
      <c r="A718" s="73"/>
      <c r="B718" s="78"/>
      <c r="C718" s="78"/>
      <c r="D718" s="78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1"/>
      <c r="V718" s="73"/>
      <c r="W718" s="45"/>
      <c r="X718" s="27"/>
      <c r="Y718" s="27"/>
    </row>
    <row r="719" spans="1:25" s="82" customFormat="1" ht="12.75" customHeight="1" x14ac:dyDescent="0.25">
      <c r="A719" s="73"/>
      <c r="B719" s="78"/>
      <c r="C719" s="78"/>
      <c r="D719" s="78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1"/>
      <c r="V719" s="73"/>
      <c r="W719" s="45"/>
      <c r="X719" s="27"/>
      <c r="Y719" s="27"/>
    </row>
    <row r="720" spans="1:25" s="82" customFormat="1" ht="12.75" customHeight="1" x14ac:dyDescent="0.25">
      <c r="A720" s="73"/>
      <c r="B720" s="78"/>
      <c r="C720" s="78"/>
      <c r="D720" s="78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1"/>
      <c r="V720" s="73"/>
      <c r="W720" s="45"/>
      <c r="X720" s="27"/>
      <c r="Y720" s="27"/>
    </row>
    <row r="721" spans="1:25" s="82" customFormat="1" ht="12.75" customHeight="1" x14ac:dyDescent="0.25">
      <c r="A721" s="73"/>
      <c r="B721" s="78"/>
      <c r="C721" s="78"/>
      <c r="D721" s="78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1"/>
      <c r="V721" s="73"/>
      <c r="W721" s="45"/>
      <c r="X721" s="27"/>
      <c r="Y721" s="27"/>
    </row>
    <row r="722" spans="1:25" s="82" customFormat="1" ht="12.75" customHeight="1" x14ac:dyDescent="0.25">
      <c r="A722" s="73"/>
      <c r="B722" s="78"/>
      <c r="C722" s="78"/>
      <c r="D722" s="78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1"/>
      <c r="V722" s="73"/>
      <c r="W722" s="45"/>
      <c r="X722" s="27"/>
      <c r="Y722" s="27"/>
    </row>
    <row r="723" spans="1:25" s="82" customFormat="1" ht="12.75" customHeight="1" x14ac:dyDescent="0.25">
      <c r="A723" s="73"/>
      <c r="B723" s="78"/>
      <c r="C723" s="78"/>
      <c r="D723" s="78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1"/>
      <c r="V723" s="73"/>
      <c r="W723" s="45"/>
      <c r="X723" s="27"/>
      <c r="Y723" s="27"/>
    </row>
    <row r="724" spans="1:25" s="82" customFormat="1" ht="12.75" customHeight="1" x14ac:dyDescent="0.25">
      <c r="A724" s="73"/>
      <c r="B724" s="78"/>
      <c r="C724" s="78"/>
      <c r="D724" s="78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1"/>
      <c r="V724" s="73"/>
      <c r="W724" s="45"/>
      <c r="X724" s="27"/>
      <c r="Y724" s="27"/>
    </row>
    <row r="725" spans="1:25" s="82" customFormat="1" ht="12.75" customHeight="1" x14ac:dyDescent="0.25">
      <c r="A725" s="73"/>
      <c r="B725" s="78"/>
      <c r="C725" s="78"/>
      <c r="D725" s="78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1"/>
      <c r="V725" s="73"/>
      <c r="W725" s="45"/>
      <c r="X725" s="27"/>
      <c r="Y725" s="27"/>
    </row>
    <row r="726" spans="1:25" s="82" customFormat="1" ht="12.75" customHeight="1" x14ac:dyDescent="0.25">
      <c r="A726" s="73"/>
      <c r="B726" s="78"/>
      <c r="C726" s="78"/>
      <c r="D726" s="78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1"/>
      <c r="V726" s="73"/>
      <c r="W726" s="45"/>
      <c r="X726" s="27"/>
      <c r="Y726" s="27"/>
    </row>
    <row r="727" spans="1:25" s="82" customFormat="1" ht="12.75" customHeight="1" x14ac:dyDescent="0.25">
      <c r="A727" s="73"/>
      <c r="B727" s="78"/>
      <c r="C727" s="78"/>
      <c r="D727" s="78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1"/>
      <c r="V727" s="73"/>
      <c r="W727" s="45"/>
      <c r="X727" s="27"/>
      <c r="Y727" s="27"/>
    </row>
    <row r="728" spans="1:25" s="82" customFormat="1" ht="12.75" customHeight="1" x14ac:dyDescent="0.25">
      <c r="A728" s="73"/>
      <c r="B728" s="78"/>
      <c r="C728" s="78"/>
      <c r="D728" s="78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1"/>
      <c r="V728" s="73"/>
      <c r="W728" s="45"/>
      <c r="X728" s="27"/>
      <c r="Y728" s="27"/>
    </row>
    <row r="729" spans="1:25" s="82" customFormat="1" ht="12.75" customHeight="1" x14ac:dyDescent="0.25">
      <c r="A729" s="73"/>
      <c r="B729" s="78"/>
      <c r="C729" s="78"/>
      <c r="D729" s="78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1"/>
      <c r="V729" s="73"/>
      <c r="W729" s="45"/>
      <c r="X729" s="27"/>
      <c r="Y729" s="27"/>
    </row>
    <row r="730" spans="1:25" s="82" customFormat="1" ht="12.75" customHeight="1" x14ac:dyDescent="0.25">
      <c r="A730" s="73"/>
      <c r="B730" s="78"/>
      <c r="C730" s="78"/>
      <c r="D730" s="78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1"/>
      <c r="V730" s="73"/>
      <c r="W730" s="45"/>
      <c r="X730" s="27"/>
      <c r="Y730" s="27"/>
    </row>
    <row r="731" spans="1:25" s="82" customFormat="1" ht="12.75" customHeight="1" x14ac:dyDescent="0.25">
      <c r="A731" s="73"/>
      <c r="B731" s="78"/>
      <c r="C731" s="78"/>
      <c r="D731" s="78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1"/>
      <c r="V731" s="73"/>
      <c r="W731" s="45"/>
      <c r="X731" s="27"/>
      <c r="Y731" s="27"/>
    </row>
    <row r="732" spans="1:25" s="82" customFormat="1" ht="12.75" customHeight="1" x14ac:dyDescent="0.25">
      <c r="A732" s="73"/>
      <c r="B732" s="78"/>
      <c r="C732" s="78"/>
      <c r="D732" s="78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1"/>
      <c r="V732" s="73"/>
      <c r="W732" s="45"/>
      <c r="X732" s="27"/>
      <c r="Y732" s="27"/>
    </row>
    <row r="733" spans="1:25" s="82" customFormat="1" ht="12.75" customHeight="1" x14ac:dyDescent="0.25">
      <c r="A733" s="73"/>
      <c r="B733" s="78"/>
      <c r="C733" s="78"/>
      <c r="D733" s="78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1"/>
      <c r="V733" s="73"/>
      <c r="W733" s="45"/>
      <c r="X733" s="27"/>
      <c r="Y733" s="27"/>
    </row>
    <row r="734" spans="1:25" s="82" customFormat="1" ht="12.75" customHeight="1" x14ac:dyDescent="0.25">
      <c r="A734" s="73"/>
      <c r="B734" s="78"/>
      <c r="C734" s="78"/>
      <c r="D734" s="78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1"/>
      <c r="V734" s="73"/>
      <c r="W734" s="45"/>
      <c r="X734" s="27"/>
      <c r="Y734" s="27"/>
    </row>
    <row r="735" spans="1:25" s="82" customFormat="1" ht="12.75" customHeight="1" x14ac:dyDescent="0.25">
      <c r="A735" s="73"/>
      <c r="B735" s="78"/>
      <c r="C735" s="78"/>
      <c r="D735" s="78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1"/>
      <c r="V735" s="73"/>
      <c r="W735" s="45"/>
      <c r="X735" s="27"/>
      <c r="Y735" s="27"/>
    </row>
    <row r="736" spans="1:25" s="82" customFormat="1" ht="12.75" customHeight="1" x14ac:dyDescent="0.25">
      <c r="A736" s="73"/>
      <c r="B736" s="78"/>
      <c r="C736" s="78"/>
      <c r="D736" s="78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1"/>
      <c r="V736" s="73"/>
      <c r="W736" s="45"/>
      <c r="X736" s="27"/>
      <c r="Y736" s="27"/>
    </row>
    <row r="737" spans="1:25" s="82" customFormat="1" ht="12.75" customHeight="1" x14ac:dyDescent="0.25">
      <c r="A737" s="73"/>
      <c r="B737" s="78"/>
      <c r="C737" s="78"/>
      <c r="D737" s="78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1"/>
      <c r="V737" s="73"/>
      <c r="W737" s="45"/>
      <c r="X737" s="27"/>
      <c r="Y737" s="27"/>
    </row>
    <row r="738" spans="1:25" s="82" customFormat="1" ht="12.75" customHeight="1" x14ac:dyDescent="0.25">
      <c r="A738" s="73"/>
      <c r="B738" s="78"/>
      <c r="C738" s="78"/>
      <c r="D738" s="78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1"/>
      <c r="V738" s="73"/>
      <c r="W738" s="45"/>
      <c r="X738" s="27"/>
      <c r="Y738" s="27"/>
    </row>
    <row r="739" spans="1:25" s="82" customFormat="1" ht="12.75" customHeight="1" x14ac:dyDescent="0.25">
      <c r="A739" s="73"/>
      <c r="B739" s="78"/>
      <c r="C739" s="78"/>
      <c r="D739" s="78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1"/>
      <c r="V739" s="73"/>
      <c r="W739" s="45"/>
      <c r="X739" s="27"/>
      <c r="Y739" s="27"/>
    </row>
    <row r="740" spans="1:25" s="82" customFormat="1" ht="12.75" customHeight="1" x14ac:dyDescent="0.25">
      <c r="A740" s="73"/>
      <c r="B740" s="78"/>
      <c r="C740" s="78"/>
      <c r="D740" s="78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1"/>
      <c r="V740" s="73"/>
      <c r="W740" s="45"/>
      <c r="X740" s="27"/>
      <c r="Y740" s="27"/>
    </row>
    <row r="741" spans="1:25" s="82" customFormat="1" ht="12.75" customHeight="1" x14ac:dyDescent="0.25">
      <c r="A741" s="73"/>
      <c r="B741" s="78"/>
      <c r="C741" s="78"/>
      <c r="D741" s="78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1"/>
      <c r="V741" s="73"/>
      <c r="W741" s="45"/>
      <c r="X741" s="27"/>
      <c r="Y741" s="27"/>
    </row>
    <row r="742" spans="1:25" s="82" customFormat="1" ht="12.75" customHeight="1" x14ac:dyDescent="0.25">
      <c r="A742" s="73"/>
      <c r="B742" s="78"/>
      <c r="C742" s="78"/>
      <c r="D742" s="78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1"/>
      <c r="V742" s="73"/>
      <c r="W742" s="45"/>
      <c r="X742" s="27"/>
      <c r="Y742" s="27"/>
    </row>
    <row r="743" spans="1:25" s="82" customFormat="1" ht="12.75" customHeight="1" x14ac:dyDescent="0.25">
      <c r="A743" s="73"/>
      <c r="B743" s="78"/>
      <c r="C743" s="78"/>
      <c r="D743" s="78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1"/>
      <c r="V743" s="73"/>
      <c r="W743" s="45"/>
      <c r="X743" s="27"/>
      <c r="Y743" s="27"/>
    </row>
    <row r="744" spans="1:25" s="82" customFormat="1" ht="12.75" customHeight="1" x14ac:dyDescent="0.25">
      <c r="A744" s="73"/>
      <c r="B744" s="78"/>
      <c r="C744" s="78"/>
      <c r="D744" s="78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1"/>
      <c r="V744" s="73"/>
      <c r="W744" s="45"/>
      <c r="X744" s="27"/>
      <c r="Y744" s="27"/>
    </row>
    <row r="745" spans="1:25" s="82" customFormat="1" ht="12.75" customHeight="1" x14ac:dyDescent="0.25">
      <c r="A745" s="73"/>
      <c r="B745" s="78"/>
      <c r="C745" s="78"/>
      <c r="D745" s="78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1"/>
      <c r="V745" s="73"/>
      <c r="W745" s="45"/>
      <c r="X745" s="27"/>
      <c r="Y745" s="27"/>
    </row>
    <row r="746" spans="1:25" s="82" customFormat="1" ht="12.75" customHeight="1" x14ac:dyDescent="0.25">
      <c r="A746" s="73"/>
      <c r="B746" s="78"/>
      <c r="C746" s="78"/>
      <c r="D746" s="78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1"/>
      <c r="V746" s="73"/>
      <c r="W746" s="45"/>
      <c r="X746" s="27"/>
      <c r="Y746" s="27"/>
    </row>
    <row r="747" spans="1:25" s="82" customFormat="1" ht="12.75" customHeight="1" x14ac:dyDescent="0.25">
      <c r="A747" s="73"/>
      <c r="B747" s="78"/>
      <c r="C747" s="78"/>
      <c r="D747" s="78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1"/>
      <c r="V747" s="73"/>
      <c r="W747" s="45"/>
      <c r="X747" s="27"/>
      <c r="Y747" s="27"/>
    </row>
    <row r="748" spans="1:25" s="82" customFormat="1" ht="12.75" customHeight="1" x14ac:dyDescent="0.25">
      <c r="A748" s="73"/>
      <c r="B748" s="78"/>
      <c r="C748" s="78"/>
      <c r="D748" s="78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1"/>
      <c r="V748" s="73"/>
      <c r="W748" s="45"/>
      <c r="X748" s="27"/>
      <c r="Y748" s="27"/>
    </row>
    <row r="749" spans="1:25" s="82" customFormat="1" ht="12.75" customHeight="1" x14ac:dyDescent="0.25">
      <c r="A749" s="73"/>
      <c r="B749" s="78"/>
      <c r="C749" s="78"/>
      <c r="D749" s="78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1"/>
      <c r="V749" s="73"/>
      <c r="W749" s="45"/>
      <c r="X749" s="27"/>
      <c r="Y749" s="27"/>
    </row>
    <row r="750" spans="1:25" s="82" customFormat="1" ht="12.75" customHeight="1" x14ac:dyDescent="0.25">
      <c r="A750" s="73"/>
      <c r="B750" s="78"/>
      <c r="C750" s="78"/>
      <c r="D750" s="78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1"/>
      <c r="V750" s="73"/>
      <c r="W750" s="45"/>
      <c r="X750" s="27"/>
      <c r="Y750" s="27"/>
    </row>
    <row r="751" spans="1:25" s="82" customFormat="1" ht="12.75" customHeight="1" x14ac:dyDescent="0.25">
      <c r="A751" s="73"/>
      <c r="B751" s="78"/>
      <c r="C751" s="78"/>
      <c r="D751" s="78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1"/>
      <c r="V751" s="73"/>
      <c r="W751" s="45"/>
      <c r="X751" s="27"/>
      <c r="Y751" s="27"/>
    </row>
    <row r="752" spans="1:25" s="82" customFormat="1" ht="12.75" customHeight="1" x14ac:dyDescent="0.25">
      <c r="A752" s="73"/>
      <c r="B752" s="78"/>
      <c r="C752" s="78"/>
      <c r="D752" s="78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1"/>
      <c r="V752" s="73"/>
      <c r="W752" s="45"/>
      <c r="X752" s="27"/>
      <c r="Y752" s="27"/>
    </row>
    <row r="753" spans="1:25" s="82" customFormat="1" ht="12.75" customHeight="1" x14ac:dyDescent="0.25">
      <c r="A753" s="73"/>
      <c r="B753" s="78"/>
      <c r="C753" s="78"/>
      <c r="D753" s="78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1"/>
      <c r="V753" s="73"/>
      <c r="W753" s="45"/>
      <c r="X753" s="27"/>
      <c r="Y753" s="27"/>
    </row>
    <row r="754" spans="1:25" s="82" customFormat="1" ht="12.75" customHeight="1" x14ac:dyDescent="0.25">
      <c r="A754" s="73"/>
      <c r="B754" s="78"/>
      <c r="C754" s="78"/>
      <c r="D754" s="78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1"/>
      <c r="V754" s="73"/>
      <c r="W754" s="45"/>
      <c r="X754" s="27"/>
      <c r="Y754" s="27"/>
    </row>
    <row r="755" spans="1:25" s="82" customFormat="1" ht="12.75" customHeight="1" x14ac:dyDescent="0.25">
      <c r="A755" s="73"/>
      <c r="B755" s="78"/>
      <c r="C755" s="78"/>
      <c r="D755" s="78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1"/>
      <c r="V755" s="73"/>
      <c r="W755" s="45"/>
      <c r="X755" s="27"/>
      <c r="Y755" s="27"/>
    </row>
    <row r="756" spans="1:25" s="82" customFormat="1" ht="12.75" customHeight="1" x14ac:dyDescent="0.25">
      <c r="A756" s="73"/>
      <c r="B756" s="78"/>
      <c r="C756" s="78"/>
      <c r="D756" s="78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1"/>
      <c r="V756" s="73"/>
      <c r="W756" s="45"/>
      <c r="X756" s="27"/>
      <c r="Y756" s="27"/>
    </row>
    <row r="757" spans="1:25" s="82" customFormat="1" ht="12.75" customHeight="1" x14ac:dyDescent="0.25">
      <c r="A757" s="73"/>
      <c r="B757" s="78"/>
      <c r="C757" s="78"/>
      <c r="D757" s="78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1"/>
      <c r="V757" s="73"/>
      <c r="W757" s="45"/>
      <c r="X757" s="27"/>
      <c r="Y757" s="27"/>
    </row>
    <row r="758" spans="1:25" s="82" customFormat="1" ht="12.75" customHeight="1" x14ac:dyDescent="0.25">
      <c r="A758" s="73"/>
      <c r="B758" s="78"/>
      <c r="C758" s="78"/>
      <c r="D758" s="78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1"/>
      <c r="V758" s="73"/>
      <c r="W758" s="45"/>
      <c r="X758" s="27"/>
      <c r="Y758" s="27"/>
    </row>
    <row r="759" spans="1:25" s="82" customFormat="1" ht="12.75" customHeight="1" x14ac:dyDescent="0.25">
      <c r="A759" s="73"/>
      <c r="B759" s="78"/>
      <c r="C759" s="78"/>
      <c r="D759" s="78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1"/>
      <c r="V759" s="73"/>
      <c r="W759" s="45"/>
      <c r="X759" s="27"/>
      <c r="Y759" s="27"/>
    </row>
    <row r="760" spans="1:25" s="82" customFormat="1" ht="12.75" customHeight="1" x14ac:dyDescent="0.25">
      <c r="A760" s="73"/>
      <c r="B760" s="78"/>
      <c r="C760" s="78"/>
      <c r="D760" s="78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1"/>
      <c r="V760" s="73"/>
      <c r="W760" s="45"/>
      <c r="X760" s="27"/>
      <c r="Y760" s="27"/>
    </row>
    <row r="761" spans="1:25" s="82" customFormat="1" ht="12.75" customHeight="1" x14ac:dyDescent="0.25">
      <c r="A761" s="73"/>
      <c r="B761" s="78"/>
      <c r="C761" s="78"/>
      <c r="D761" s="78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1"/>
      <c r="V761" s="73"/>
      <c r="W761" s="45"/>
      <c r="X761" s="27"/>
      <c r="Y761" s="27"/>
    </row>
    <row r="762" spans="1:25" s="82" customFormat="1" ht="12.75" customHeight="1" x14ac:dyDescent="0.25">
      <c r="A762" s="73"/>
      <c r="B762" s="78"/>
      <c r="C762" s="78"/>
      <c r="D762" s="78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1"/>
      <c r="V762" s="73"/>
      <c r="W762" s="45"/>
      <c r="X762" s="27"/>
      <c r="Y762" s="27"/>
    </row>
    <row r="763" spans="1:25" s="82" customFormat="1" ht="12.75" customHeight="1" x14ac:dyDescent="0.25">
      <c r="A763" s="73"/>
      <c r="B763" s="78"/>
      <c r="C763" s="78"/>
      <c r="D763" s="78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1"/>
      <c r="V763" s="73"/>
      <c r="W763" s="45"/>
      <c r="X763" s="27"/>
      <c r="Y763" s="27"/>
    </row>
    <row r="764" spans="1:25" s="82" customFormat="1" ht="12.75" customHeight="1" x14ac:dyDescent="0.25">
      <c r="A764" s="73"/>
      <c r="B764" s="78"/>
      <c r="C764" s="78"/>
      <c r="D764" s="78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1"/>
      <c r="V764" s="73"/>
      <c r="W764" s="45"/>
      <c r="X764" s="27"/>
      <c r="Y764" s="27"/>
    </row>
    <row r="765" spans="1:25" s="82" customFormat="1" ht="12.75" customHeight="1" x14ac:dyDescent="0.25">
      <c r="A765" s="73"/>
      <c r="B765" s="78"/>
      <c r="C765" s="78"/>
      <c r="D765" s="78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1"/>
      <c r="V765" s="73"/>
      <c r="W765" s="45"/>
      <c r="X765" s="27"/>
      <c r="Y765" s="27"/>
    </row>
    <row r="766" spans="1:25" s="82" customFormat="1" ht="12.75" customHeight="1" x14ac:dyDescent="0.25">
      <c r="A766" s="73"/>
      <c r="B766" s="78"/>
      <c r="C766" s="78"/>
      <c r="D766" s="78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1"/>
      <c r="V766" s="73"/>
      <c r="W766" s="45"/>
      <c r="X766" s="27"/>
      <c r="Y766" s="27"/>
    </row>
    <row r="767" spans="1:25" s="82" customFormat="1" ht="12.75" customHeight="1" x14ac:dyDescent="0.25">
      <c r="A767" s="73"/>
      <c r="B767" s="78"/>
      <c r="C767" s="78"/>
      <c r="D767" s="78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1"/>
      <c r="V767" s="73"/>
      <c r="W767" s="45"/>
      <c r="X767" s="27"/>
      <c r="Y767" s="27"/>
    </row>
    <row r="768" spans="1:25" s="82" customFormat="1" ht="12.75" customHeight="1" x14ac:dyDescent="0.25">
      <c r="A768" s="73"/>
      <c r="B768" s="78"/>
      <c r="C768" s="78"/>
      <c r="D768" s="78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1"/>
      <c r="V768" s="73"/>
      <c r="W768" s="45"/>
      <c r="X768" s="27"/>
      <c r="Y768" s="27"/>
    </row>
    <row r="769" spans="1:25" s="82" customFormat="1" ht="12.75" customHeight="1" x14ac:dyDescent="0.25">
      <c r="A769" s="73"/>
      <c r="B769" s="78"/>
      <c r="C769" s="78"/>
      <c r="D769" s="78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1"/>
      <c r="V769" s="73"/>
      <c r="W769" s="45"/>
      <c r="X769" s="27"/>
      <c r="Y769" s="27"/>
    </row>
    <row r="770" spans="1:25" s="82" customFormat="1" ht="12.75" customHeight="1" x14ac:dyDescent="0.25">
      <c r="A770" s="73"/>
      <c r="B770" s="78"/>
      <c r="C770" s="78"/>
      <c r="D770" s="78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1"/>
      <c r="V770" s="73"/>
      <c r="W770" s="45"/>
      <c r="X770" s="27"/>
      <c r="Y770" s="27"/>
    </row>
    <row r="771" spans="1:25" s="82" customFormat="1" ht="12.75" customHeight="1" x14ac:dyDescent="0.25">
      <c r="A771" s="73"/>
      <c r="B771" s="78"/>
      <c r="C771" s="78"/>
      <c r="D771" s="78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1"/>
      <c r="V771" s="73"/>
      <c r="W771" s="45"/>
      <c r="X771" s="27"/>
      <c r="Y771" s="27"/>
    </row>
    <row r="772" spans="1:25" s="82" customFormat="1" ht="12.75" customHeight="1" x14ac:dyDescent="0.25">
      <c r="A772" s="73"/>
      <c r="B772" s="78"/>
      <c r="C772" s="78"/>
      <c r="D772" s="78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1"/>
      <c r="V772" s="73"/>
      <c r="W772" s="45"/>
      <c r="X772" s="27"/>
      <c r="Y772" s="27"/>
    </row>
    <row r="773" spans="1:25" s="82" customFormat="1" ht="12.75" customHeight="1" x14ac:dyDescent="0.25">
      <c r="A773" s="73"/>
      <c r="B773" s="78"/>
      <c r="C773" s="78"/>
      <c r="D773" s="78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1"/>
      <c r="V773" s="73"/>
      <c r="W773" s="45"/>
      <c r="X773" s="27"/>
      <c r="Y773" s="27"/>
    </row>
    <row r="774" spans="1:25" s="82" customFormat="1" ht="12.75" customHeight="1" x14ac:dyDescent="0.25">
      <c r="A774" s="73"/>
      <c r="B774" s="78"/>
      <c r="C774" s="78"/>
      <c r="D774" s="78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1"/>
      <c r="V774" s="73"/>
      <c r="W774" s="45"/>
      <c r="X774" s="27"/>
      <c r="Y774" s="27"/>
    </row>
    <row r="775" spans="1:25" s="82" customFormat="1" ht="12.75" customHeight="1" x14ac:dyDescent="0.25">
      <c r="A775" s="73"/>
      <c r="B775" s="78"/>
      <c r="C775" s="78"/>
      <c r="D775" s="78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1"/>
      <c r="V775" s="73"/>
      <c r="W775" s="45"/>
      <c r="X775" s="27"/>
      <c r="Y775" s="27"/>
    </row>
    <row r="776" spans="1:25" s="82" customFormat="1" ht="12.75" customHeight="1" x14ac:dyDescent="0.25">
      <c r="A776" s="73"/>
      <c r="B776" s="78"/>
      <c r="C776" s="78"/>
      <c r="D776" s="78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1"/>
      <c r="V776" s="73"/>
      <c r="W776" s="45"/>
      <c r="X776" s="27"/>
      <c r="Y776" s="27"/>
    </row>
    <row r="777" spans="1:25" s="82" customFormat="1" ht="12.75" customHeight="1" x14ac:dyDescent="0.25">
      <c r="A777" s="73"/>
      <c r="B777" s="78"/>
      <c r="C777" s="78"/>
      <c r="D777" s="78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1"/>
      <c r="V777" s="73"/>
      <c r="W777" s="45"/>
      <c r="X777" s="27"/>
      <c r="Y777" s="27"/>
    </row>
    <row r="778" spans="1:25" s="82" customFormat="1" ht="12.75" customHeight="1" x14ac:dyDescent="0.25">
      <c r="A778" s="73"/>
      <c r="B778" s="78"/>
      <c r="C778" s="78"/>
      <c r="D778" s="78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1"/>
      <c r="V778" s="73"/>
      <c r="W778" s="45"/>
      <c r="X778" s="27"/>
      <c r="Y778" s="27"/>
    </row>
    <row r="779" spans="1:25" s="82" customFormat="1" ht="12.75" customHeight="1" x14ac:dyDescent="0.25">
      <c r="A779" s="73"/>
      <c r="B779" s="78"/>
      <c r="C779" s="78"/>
      <c r="D779" s="78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1"/>
      <c r="V779" s="73"/>
      <c r="W779" s="45"/>
      <c r="X779" s="27"/>
      <c r="Y779" s="27"/>
    </row>
    <row r="780" spans="1:25" s="82" customFormat="1" ht="12.75" customHeight="1" x14ac:dyDescent="0.25">
      <c r="A780" s="73"/>
      <c r="B780" s="78"/>
      <c r="C780" s="78"/>
      <c r="D780" s="78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1"/>
      <c r="V780" s="73"/>
      <c r="W780" s="45"/>
      <c r="X780" s="27"/>
      <c r="Y780" s="27"/>
    </row>
    <row r="781" spans="1:25" s="82" customFormat="1" ht="12.75" customHeight="1" x14ac:dyDescent="0.25">
      <c r="A781" s="73"/>
      <c r="B781" s="78"/>
      <c r="C781" s="78"/>
      <c r="D781" s="78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1"/>
      <c r="V781" s="73"/>
      <c r="W781" s="45"/>
      <c r="X781" s="27"/>
      <c r="Y781" s="27"/>
    </row>
    <row r="782" spans="1:25" s="82" customFormat="1" ht="12.75" customHeight="1" x14ac:dyDescent="0.25">
      <c r="A782" s="73"/>
      <c r="B782" s="78"/>
      <c r="C782" s="78"/>
      <c r="D782" s="78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1"/>
      <c r="V782" s="73"/>
      <c r="W782" s="45"/>
      <c r="X782" s="27"/>
      <c r="Y782" s="27"/>
    </row>
    <row r="783" spans="1:25" s="82" customFormat="1" ht="12.75" customHeight="1" x14ac:dyDescent="0.25">
      <c r="A783" s="73"/>
      <c r="B783" s="78"/>
      <c r="C783" s="78"/>
      <c r="D783" s="78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1"/>
      <c r="V783" s="73"/>
      <c r="W783" s="45"/>
      <c r="X783" s="27"/>
      <c r="Y783" s="27"/>
    </row>
    <row r="784" spans="1:25" s="82" customFormat="1" ht="12.75" customHeight="1" x14ac:dyDescent="0.25">
      <c r="A784" s="73"/>
      <c r="B784" s="78"/>
      <c r="C784" s="78"/>
      <c r="D784" s="78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1"/>
      <c r="V784" s="73"/>
      <c r="W784" s="45"/>
      <c r="X784" s="27"/>
      <c r="Y784" s="27"/>
    </row>
    <row r="785" spans="1:25" s="82" customFormat="1" ht="12.75" customHeight="1" x14ac:dyDescent="0.25">
      <c r="A785" s="73"/>
      <c r="B785" s="78"/>
      <c r="C785" s="78"/>
      <c r="D785" s="78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1"/>
      <c r="V785" s="73"/>
      <c r="W785" s="45"/>
      <c r="X785" s="27"/>
      <c r="Y785" s="27"/>
    </row>
    <row r="786" spans="1:25" s="82" customFormat="1" ht="12.75" customHeight="1" x14ac:dyDescent="0.25">
      <c r="A786" s="73"/>
      <c r="B786" s="78"/>
      <c r="C786" s="78"/>
      <c r="D786" s="78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1"/>
      <c r="V786" s="73"/>
      <c r="W786" s="45"/>
      <c r="X786" s="27"/>
      <c r="Y786" s="27"/>
    </row>
    <row r="787" spans="1:25" s="82" customFormat="1" ht="12.75" customHeight="1" x14ac:dyDescent="0.25">
      <c r="A787" s="73"/>
      <c r="B787" s="78"/>
      <c r="C787" s="78"/>
      <c r="D787" s="78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1"/>
      <c r="V787" s="73"/>
      <c r="W787" s="45"/>
      <c r="X787" s="27"/>
      <c r="Y787" s="27"/>
    </row>
    <row r="788" spans="1:25" s="82" customFormat="1" ht="12.75" customHeight="1" x14ac:dyDescent="0.25">
      <c r="A788" s="73"/>
      <c r="B788" s="78"/>
      <c r="C788" s="78"/>
      <c r="D788" s="78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1"/>
      <c r="V788" s="73"/>
      <c r="W788" s="45"/>
      <c r="X788" s="27"/>
      <c r="Y788" s="27"/>
    </row>
    <row r="789" spans="1:25" s="82" customFormat="1" ht="12.75" customHeight="1" x14ac:dyDescent="0.25">
      <c r="A789" s="73"/>
      <c r="B789" s="78"/>
      <c r="C789" s="78"/>
      <c r="D789" s="78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1"/>
      <c r="V789" s="73"/>
      <c r="W789" s="45"/>
      <c r="X789" s="27"/>
      <c r="Y789" s="27"/>
    </row>
    <row r="790" spans="1:25" s="82" customFormat="1" ht="12.75" customHeight="1" x14ac:dyDescent="0.25">
      <c r="A790" s="73"/>
      <c r="B790" s="78"/>
      <c r="C790" s="78"/>
      <c r="D790" s="78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1"/>
      <c r="V790" s="73"/>
      <c r="W790" s="45"/>
      <c r="X790" s="27"/>
      <c r="Y790" s="27"/>
    </row>
    <row r="791" spans="1:25" s="82" customFormat="1" ht="12.75" customHeight="1" x14ac:dyDescent="0.25">
      <c r="A791" s="73"/>
      <c r="B791" s="78"/>
      <c r="C791" s="78"/>
      <c r="D791" s="78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1"/>
      <c r="V791" s="73"/>
      <c r="W791" s="45"/>
      <c r="X791" s="27"/>
      <c r="Y791" s="27"/>
    </row>
    <row r="792" spans="1:25" s="82" customFormat="1" ht="12.75" customHeight="1" x14ac:dyDescent="0.25">
      <c r="A792" s="73"/>
      <c r="B792" s="78"/>
      <c r="C792" s="78"/>
      <c r="D792" s="78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1"/>
      <c r="V792" s="73"/>
      <c r="W792" s="45"/>
      <c r="X792" s="27"/>
      <c r="Y792" s="27"/>
    </row>
    <row r="793" spans="1:25" s="82" customFormat="1" ht="12.75" customHeight="1" x14ac:dyDescent="0.25">
      <c r="A793" s="73"/>
      <c r="B793" s="78"/>
      <c r="C793" s="78"/>
      <c r="D793" s="78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1"/>
      <c r="V793" s="73"/>
      <c r="W793" s="45"/>
      <c r="X793" s="27"/>
      <c r="Y793" s="27"/>
    </row>
    <row r="794" spans="1:25" s="82" customFormat="1" ht="12.75" customHeight="1" x14ac:dyDescent="0.25">
      <c r="A794" s="73"/>
      <c r="B794" s="78"/>
      <c r="C794" s="78"/>
      <c r="D794" s="78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1"/>
      <c r="V794" s="73"/>
      <c r="W794" s="45"/>
      <c r="X794" s="27"/>
      <c r="Y794" s="27"/>
    </row>
    <row r="795" spans="1:25" s="82" customFormat="1" ht="12.75" customHeight="1" x14ac:dyDescent="0.25">
      <c r="A795" s="73"/>
      <c r="B795" s="78"/>
      <c r="C795" s="78"/>
      <c r="D795" s="78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1"/>
      <c r="V795" s="73"/>
      <c r="W795" s="45"/>
      <c r="X795" s="27"/>
      <c r="Y795" s="27"/>
    </row>
    <row r="796" spans="1:25" s="82" customFormat="1" ht="12.75" customHeight="1" x14ac:dyDescent="0.25">
      <c r="A796" s="73"/>
      <c r="B796" s="78"/>
      <c r="C796" s="78"/>
      <c r="D796" s="78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1"/>
      <c r="V796" s="73"/>
      <c r="W796" s="45"/>
      <c r="X796" s="27"/>
      <c r="Y796" s="27"/>
    </row>
    <row r="797" spans="1:25" s="82" customFormat="1" ht="12.75" customHeight="1" x14ac:dyDescent="0.25">
      <c r="A797" s="73"/>
      <c r="B797" s="78"/>
      <c r="C797" s="78"/>
      <c r="D797" s="78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1"/>
      <c r="V797" s="73"/>
      <c r="W797" s="45"/>
      <c r="X797" s="27"/>
      <c r="Y797" s="27"/>
    </row>
    <row r="798" spans="1:25" s="82" customFormat="1" ht="12.75" customHeight="1" x14ac:dyDescent="0.25">
      <c r="A798" s="73"/>
      <c r="B798" s="78"/>
      <c r="C798" s="78"/>
      <c r="D798" s="78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1"/>
      <c r="V798" s="73"/>
      <c r="W798" s="45"/>
      <c r="X798" s="27"/>
      <c r="Y798" s="27"/>
    </row>
    <row r="799" spans="1:25" s="82" customFormat="1" ht="12.75" customHeight="1" x14ac:dyDescent="0.25">
      <c r="A799" s="73"/>
      <c r="B799" s="78"/>
      <c r="C799" s="78"/>
      <c r="D799" s="78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1"/>
      <c r="V799" s="73"/>
      <c r="W799" s="45"/>
      <c r="X799" s="27"/>
      <c r="Y799" s="27"/>
    </row>
    <row r="800" spans="1:25" s="82" customFormat="1" ht="12.75" customHeight="1" x14ac:dyDescent="0.25">
      <c r="A800" s="73"/>
      <c r="B800" s="78"/>
      <c r="C800" s="78"/>
      <c r="D800" s="78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1"/>
      <c r="V800" s="73"/>
      <c r="W800" s="45"/>
      <c r="X800" s="27"/>
      <c r="Y800" s="27"/>
    </row>
    <row r="801" spans="1:25" s="82" customFormat="1" ht="12.75" customHeight="1" x14ac:dyDescent="0.25">
      <c r="A801" s="73"/>
      <c r="B801" s="78"/>
      <c r="C801" s="78"/>
      <c r="D801" s="78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1"/>
      <c r="V801" s="73"/>
      <c r="W801" s="45"/>
      <c r="X801" s="27"/>
      <c r="Y801" s="27"/>
    </row>
    <row r="802" spans="1:25" s="82" customFormat="1" ht="12.75" customHeight="1" x14ac:dyDescent="0.25">
      <c r="A802" s="73"/>
      <c r="B802" s="78"/>
      <c r="C802" s="78"/>
      <c r="D802" s="78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1"/>
      <c r="V802" s="73"/>
      <c r="W802" s="45"/>
      <c r="X802" s="27"/>
      <c r="Y802" s="27"/>
    </row>
    <row r="803" spans="1:25" s="82" customFormat="1" ht="12.75" customHeight="1" x14ac:dyDescent="0.25">
      <c r="A803" s="73"/>
      <c r="B803" s="78"/>
      <c r="C803" s="78"/>
      <c r="D803" s="78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1"/>
      <c r="V803" s="73"/>
      <c r="W803" s="45"/>
      <c r="X803" s="27"/>
      <c r="Y803" s="27"/>
    </row>
    <row r="804" spans="1:25" s="82" customFormat="1" ht="12.75" customHeight="1" x14ac:dyDescent="0.25">
      <c r="A804" s="73"/>
      <c r="B804" s="78"/>
      <c r="C804" s="78"/>
      <c r="D804" s="78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1"/>
      <c r="V804" s="73"/>
      <c r="W804" s="45"/>
      <c r="X804" s="27"/>
      <c r="Y804" s="27"/>
    </row>
    <row r="805" spans="1:25" s="82" customFormat="1" ht="12.75" customHeight="1" x14ac:dyDescent="0.25">
      <c r="A805" s="73"/>
      <c r="B805" s="78"/>
      <c r="C805" s="78"/>
      <c r="D805" s="78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1"/>
      <c r="V805" s="73"/>
      <c r="W805" s="45"/>
      <c r="X805" s="27"/>
      <c r="Y805" s="27"/>
    </row>
    <row r="806" spans="1:25" s="82" customFormat="1" ht="12.75" customHeight="1" x14ac:dyDescent="0.25">
      <c r="A806" s="73"/>
      <c r="B806" s="78"/>
      <c r="C806" s="78"/>
      <c r="D806" s="78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1"/>
      <c r="V806" s="73"/>
      <c r="W806" s="45"/>
      <c r="X806" s="27"/>
      <c r="Y806" s="27"/>
    </row>
    <row r="807" spans="1:25" s="82" customFormat="1" ht="12.75" customHeight="1" x14ac:dyDescent="0.25">
      <c r="A807" s="73"/>
      <c r="B807" s="78"/>
      <c r="C807" s="78"/>
      <c r="D807" s="78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1"/>
      <c r="V807" s="73"/>
      <c r="W807" s="45"/>
      <c r="X807" s="27"/>
      <c r="Y807" s="27"/>
    </row>
    <row r="808" spans="1:25" s="82" customFormat="1" ht="12.75" customHeight="1" x14ac:dyDescent="0.25">
      <c r="A808" s="73"/>
      <c r="B808" s="78"/>
      <c r="C808" s="78"/>
      <c r="D808" s="78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1"/>
      <c r="V808" s="73"/>
      <c r="W808" s="45"/>
      <c r="X808" s="27"/>
      <c r="Y808" s="27"/>
    </row>
    <row r="809" spans="1:25" s="82" customFormat="1" ht="12.75" customHeight="1" x14ac:dyDescent="0.25">
      <c r="A809" s="73"/>
      <c r="B809" s="78"/>
      <c r="C809" s="78"/>
      <c r="D809" s="78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1"/>
      <c r="V809" s="73"/>
      <c r="W809" s="45"/>
      <c r="X809" s="27"/>
      <c r="Y809" s="27"/>
    </row>
    <row r="810" spans="1:25" s="82" customFormat="1" ht="12.75" customHeight="1" x14ac:dyDescent="0.25">
      <c r="A810" s="73"/>
      <c r="B810" s="78"/>
      <c r="C810" s="78"/>
      <c r="D810" s="78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1"/>
      <c r="V810" s="73"/>
      <c r="W810" s="45"/>
      <c r="X810" s="27"/>
      <c r="Y810" s="27"/>
    </row>
    <row r="811" spans="1:25" s="82" customFormat="1" ht="12.75" customHeight="1" x14ac:dyDescent="0.25">
      <c r="A811" s="73"/>
      <c r="B811" s="78"/>
      <c r="C811" s="78"/>
      <c r="D811" s="78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1"/>
      <c r="V811" s="73"/>
      <c r="W811" s="45"/>
      <c r="X811" s="27"/>
      <c r="Y811" s="27"/>
    </row>
    <row r="812" spans="1:25" s="82" customFormat="1" ht="12.75" customHeight="1" x14ac:dyDescent="0.25">
      <c r="A812" s="73"/>
      <c r="B812" s="78"/>
      <c r="C812" s="78"/>
      <c r="D812" s="78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1"/>
      <c r="V812" s="73"/>
      <c r="W812" s="45"/>
      <c r="X812" s="27"/>
      <c r="Y812" s="27"/>
    </row>
    <row r="813" spans="1:25" s="82" customFormat="1" ht="12.75" customHeight="1" x14ac:dyDescent="0.25">
      <c r="A813" s="73"/>
      <c r="B813" s="78"/>
      <c r="C813" s="78"/>
      <c r="D813" s="78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1"/>
      <c r="V813" s="73"/>
      <c r="W813" s="45"/>
      <c r="X813" s="27"/>
      <c r="Y813" s="27"/>
    </row>
    <row r="814" spans="1:25" s="82" customFormat="1" ht="12.75" customHeight="1" x14ac:dyDescent="0.25">
      <c r="A814" s="73"/>
      <c r="B814" s="78"/>
      <c r="C814" s="78"/>
      <c r="D814" s="78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1"/>
      <c r="V814" s="73"/>
      <c r="W814" s="45"/>
      <c r="X814" s="27"/>
      <c r="Y814" s="27"/>
    </row>
    <row r="815" spans="1:25" s="82" customFormat="1" ht="12.75" customHeight="1" x14ac:dyDescent="0.25">
      <c r="A815" s="73"/>
      <c r="B815" s="78"/>
      <c r="C815" s="78"/>
      <c r="D815" s="78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1"/>
      <c r="V815" s="73"/>
      <c r="W815" s="45"/>
      <c r="X815" s="27"/>
      <c r="Y815" s="27"/>
    </row>
    <row r="816" spans="1:25" s="82" customFormat="1" ht="12.75" customHeight="1" x14ac:dyDescent="0.25">
      <c r="A816" s="73"/>
      <c r="B816" s="78"/>
      <c r="C816" s="78"/>
      <c r="D816" s="78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1"/>
      <c r="V816" s="73"/>
      <c r="W816" s="45"/>
      <c r="X816" s="27"/>
      <c r="Y816" s="27"/>
    </row>
    <row r="817" spans="1:25" s="82" customFormat="1" ht="12.75" customHeight="1" x14ac:dyDescent="0.25">
      <c r="A817" s="73"/>
      <c r="B817" s="78"/>
      <c r="C817" s="78"/>
      <c r="D817" s="78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1"/>
      <c r="V817" s="73"/>
      <c r="W817" s="45"/>
      <c r="X817" s="27"/>
      <c r="Y817" s="27"/>
    </row>
    <row r="818" spans="1:25" s="82" customFormat="1" ht="12.75" customHeight="1" x14ac:dyDescent="0.25">
      <c r="A818" s="73"/>
      <c r="B818" s="78"/>
      <c r="C818" s="78"/>
      <c r="D818" s="78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1"/>
      <c r="V818" s="73"/>
      <c r="W818" s="45"/>
      <c r="X818" s="27"/>
      <c r="Y818" s="27"/>
    </row>
    <row r="819" spans="1:25" s="82" customFormat="1" ht="12.75" customHeight="1" x14ac:dyDescent="0.25">
      <c r="A819" s="73"/>
      <c r="B819" s="78"/>
      <c r="C819" s="78"/>
      <c r="D819" s="78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1"/>
      <c r="V819" s="73"/>
      <c r="W819" s="45"/>
      <c r="X819" s="27"/>
      <c r="Y819" s="27"/>
    </row>
    <row r="820" spans="1:25" s="82" customFormat="1" ht="12.75" customHeight="1" x14ac:dyDescent="0.25">
      <c r="A820" s="73"/>
      <c r="B820" s="78"/>
      <c r="C820" s="78"/>
      <c r="D820" s="78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1"/>
      <c r="V820" s="73"/>
      <c r="W820" s="45"/>
      <c r="X820" s="27"/>
      <c r="Y820" s="27"/>
    </row>
    <row r="821" spans="1:25" s="82" customFormat="1" ht="12.75" customHeight="1" x14ac:dyDescent="0.25">
      <c r="A821" s="73"/>
      <c r="B821" s="78"/>
      <c r="C821" s="78"/>
      <c r="D821" s="78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1"/>
      <c r="V821" s="73"/>
      <c r="W821" s="45"/>
      <c r="X821" s="27"/>
      <c r="Y821" s="27"/>
    </row>
    <row r="822" spans="1:25" s="82" customFormat="1" ht="12.75" customHeight="1" x14ac:dyDescent="0.25">
      <c r="A822" s="73"/>
      <c r="B822" s="78"/>
      <c r="C822" s="78"/>
      <c r="D822" s="78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1"/>
      <c r="V822" s="73"/>
      <c r="W822" s="45"/>
      <c r="X822" s="27"/>
      <c r="Y822" s="27"/>
    </row>
    <row r="823" spans="1:25" s="82" customFormat="1" ht="12.75" customHeight="1" x14ac:dyDescent="0.25">
      <c r="A823" s="73"/>
      <c r="B823" s="78"/>
      <c r="C823" s="78"/>
      <c r="D823" s="78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1"/>
      <c r="V823" s="73"/>
      <c r="W823" s="45"/>
      <c r="X823" s="27"/>
      <c r="Y823" s="27"/>
    </row>
    <row r="824" spans="1:25" s="82" customFormat="1" ht="12.75" customHeight="1" x14ac:dyDescent="0.25">
      <c r="A824" s="73"/>
      <c r="B824" s="78"/>
      <c r="C824" s="78"/>
      <c r="D824" s="78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1"/>
      <c r="V824" s="73"/>
      <c r="W824" s="45"/>
      <c r="X824" s="27"/>
      <c r="Y824" s="27"/>
    </row>
    <row r="825" spans="1:25" s="82" customFormat="1" ht="12.75" customHeight="1" x14ac:dyDescent="0.25">
      <c r="A825" s="73"/>
      <c r="B825" s="78"/>
      <c r="C825" s="78"/>
      <c r="D825" s="78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1"/>
      <c r="V825" s="73"/>
      <c r="W825" s="45"/>
      <c r="X825" s="27"/>
      <c r="Y825" s="27"/>
    </row>
    <row r="826" spans="1:25" s="82" customFormat="1" ht="12.75" customHeight="1" x14ac:dyDescent="0.25">
      <c r="A826" s="73"/>
      <c r="B826" s="78"/>
      <c r="C826" s="78"/>
      <c r="D826" s="78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1"/>
      <c r="V826" s="73"/>
      <c r="W826" s="45"/>
      <c r="X826" s="27"/>
      <c r="Y826" s="27"/>
    </row>
    <row r="827" spans="1:25" s="82" customFormat="1" ht="12.75" customHeight="1" x14ac:dyDescent="0.25">
      <c r="A827" s="73"/>
      <c r="B827" s="78"/>
      <c r="C827" s="78"/>
      <c r="D827" s="78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1"/>
      <c r="V827" s="73"/>
      <c r="W827" s="45"/>
      <c r="X827" s="27"/>
      <c r="Y827" s="27"/>
    </row>
    <row r="828" spans="1:25" s="82" customFormat="1" ht="12.75" customHeight="1" x14ac:dyDescent="0.25">
      <c r="A828" s="73"/>
      <c r="B828" s="78"/>
      <c r="C828" s="78"/>
      <c r="D828" s="78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1"/>
      <c r="V828" s="73"/>
      <c r="W828" s="45"/>
      <c r="X828" s="27"/>
      <c r="Y828" s="27"/>
    </row>
    <row r="829" spans="1:25" s="82" customFormat="1" ht="12.75" customHeight="1" x14ac:dyDescent="0.25">
      <c r="A829" s="73"/>
      <c r="B829" s="78"/>
      <c r="C829" s="78"/>
      <c r="D829" s="78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1"/>
      <c r="V829" s="73"/>
      <c r="W829" s="45"/>
      <c r="X829" s="27"/>
      <c r="Y829" s="27"/>
    </row>
    <row r="830" spans="1:25" s="82" customFormat="1" ht="12.75" customHeight="1" x14ac:dyDescent="0.25">
      <c r="A830" s="73"/>
      <c r="B830" s="78"/>
      <c r="C830" s="78"/>
      <c r="D830" s="78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1"/>
      <c r="V830" s="73"/>
      <c r="W830" s="45"/>
      <c r="X830" s="27"/>
      <c r="Y830" s="27"/>
    </row>
    <row r="831" spans="1:25" s="82" customFormat="1" ht="12.75" customHeight="1" x14ac:dyDescent="0.25">
      <c r="A831" s="73"/>
      <c r="B831" s="78"/>
      <c r="C831" s="78"/>
      <c r="D831" s="78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1"/>
      <c r="V831" s="73"/>
      <c r="W831" s="45"/>
      <c r="X831" s="27"/>
      <c r="Y831" s="27"/>
    </row>
    <row r="832" spans="1:25" s="82" customFormat="1" ht="12.75" customHeight="1" x14ac:dyDescent="0.25">
      <c r="A832" s="73"/>
      <c r="B832" s="78"/>
      <c r="C832" s="78"/>
      <c r="D832" s="78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1"/>
      <c r="V832" s="73"/>
      <c r="W832" s="45"/>
      <c r="X832" s="27"/>
      <c r="Y832" s="27"/>
    </row>
    <row r="833" spans="1:25" s="82" customFormat="1" ht="12.75" customHeight="1" x14ac:dyDescent="0.25">
      <c r="A833" s="73"/>
      <c r="B833" s="78"/>
      <c r="C833" s="78"/>
      <c r="D833" s="78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1"/>
      <c r="V833" s="73"/>
      <c r="W833" s="45"/>
      <c r="X833" s="27"/>
      <c r="Y833" s="27"/>
    </row>
    <row r="834" spans="1:25" s="82" customFormat="1" ht="12.75" customHeight="1" x14ac:dyDescent="0.25">
      <c r="A834" s="73"/>
      <c r="B834" s="78"/>
      <c r="C834" s="78"/>
      <c r="D834" s="78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1"/>
      <c r="V834" s="73"/>
      <c r="W834" s="45"/>
      <c r="X834" s="27"/>
      <c r="Y834" s="27"/>
    </row>
    <row r="835" spans="1:25" s="82" customFormat="1" ht="12.75" customHeight="1" x14ac:dyDescent="0.25">
      <c r="A835" s="73"/>
      <c r="B835" s="78"/>
      <c r="C835" s="78"/>
      <c r="D835" s="78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1"/>
      <c r="V835" s="73"/>
      <c r="W835" s="45"/>
      <c r="X835" s="27"/>
      <c r="Y835" s="27"/>
    </row>
    <row r="836" spans="1:25" s="82" customFormat="1" ht="12.75" customHeight="1" x14ac:dyDescent="0.25">
      <c r="A836" s="73"/>
      <c r="B836" s="78"/>
      <c r="C836" s="78"/>
      <c r="D836" s="78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1"/>
      <c r="V836" s="73"/>
      <c r="W836" s="45"/>
      <c r="X836" s="27"/>
      <c r="Y836" s="27"/>
    </row>
    <row r="837" spans="1:25" s="82" customFormat="1" ht="12.75" customHeight="1" x14ac:dyDescent="0.25">
      <c r="A837" s="73"/>
      <c r="B837" s="78"/>
      <c r="C837" s="78"/>
      <c r="D837" s="78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1"/>
      <c r="V837" s="73"/>
      <c r="W837" s="45"/>
      <c r="X837" s="27"/>
      <c r="Y837" s="27"/>
    </row>
    <row r="838" spans="1:25" s="82" customFormat="1" ht="12.75" customHeight="1" x14ac:dyDescent="0.25">
      <c r="A838" s="73"/>
      <c r="B838" s="78"/>
      <c r="C838" s="78"/>
      <c r="D838" s="78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1"/>
      <c r="V838" s="73"/>
      <c r="W838" s="45"/>
      <c r="X838" s="27"/>
      <c r="Y838" s="27"/>
    </row>
    <row r="839" spans="1:25" s="82" customFormat="1" ht="12.75" customHeight="1" x14ac:dyDescent="0.25">
      <c r="A839" s="73"/>
      <c r="B839" s="78"/>
      <c r="C839" s="78"/>
      <c r="D839" s="78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1"/>
      <c r="V839" s="73"/>
      <c r="W839" s="45"/>
      <c r="X839" s="27"/>
      <c r="Y839" s="27"/>
    </row>
    <row r="840" spans="1:25" s="82" customFormat="1" ht="12.75" customHeight="1" x14ac:dyDescent="0.25">
      <c r="A840" s="73"/>
      <c r="B840" s="78"/>
      <c r="C840" s="78"/>
      <c r="D840" s="78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1"/>
      <c r="V840" s="73"/>
      <c r="W840" s="45"/>
      <c r="X840" s="27"/>
      <c r="Y840" s="27"/>
    </row>
    <row r="841" spans="1:25" s="82" customFormat="1" ht="12.75" customHeight="1" x14ac:dyDescent="0.25">
      <c r="A841" s="73"/>
      <c r="B841" s="78"/>
      <c r="C841" s="78"/>
      <c r="D841" s="78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1"/>
      <c r="V841" s="73"/>
      <c r="W841" s="45"/>
      <c r="X841" s="27"/>
      <c r="Y841" s="27"/>
    </row>
    <row r="842" spans="1:25" s="82" customFormat="1" ht="12.75" customHeight="1" x14ac:dyDescent="0.25">
      <c r="A842" s="73"/>
      <c r="B842" s="78"/>
      <c r="C842" s="78"/>
      <c r="D842" s="78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1"/>
      <c r="V842" s="73"/>
      <c r="W842" s="45"/>
      <c r="X842" s="27"/>
      <c r="Y842" s="27"/>
    </row>
    <row r="843" spans="1:25" s="82" customFormat="1" ht="12.75" customHeight="1" x14ac:dyDescent="0.25">
      <c r="A843" s="73"/>
      <c r="B843" s="78"/>
      <c r="C843" s="78"/>
      <c r="D843" s="78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1"/>
      <c r="V843" s="73"/>
      <c r="W843" s="45"/>
      <c r="X843" s="27"/>
      <c r="Y843" s="27"/>
    </row>
    <row r="844" spans="1:25" s="82" customFormat="1" ht="12.75" customHeight="1" x14ac:dyDescent="0.25">
      <c r="A844" s="73"/>
      <c r="B844" s="78"/>
      <c r="C844" s="78"/>
      <c r="D844" s="78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1"/>
      <c r="V844" s="73"/>
      <c r="W844" s="45"/>
      <c r="X844" s="27"/>
      <c r="Y844" s="27"/>
    </row>
    <row r="845" spans="1:25" s="82" customFormat="1" ht="12.75" customHeight="1" x14ac:dyDescent="0.25">
      <c r="A845" s="73"/>
      <c r="B845" s="78"/>
      <c r="C845" s="78"/>
      <c r="D845" s="78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1"/>
      <c r="V845" s="73"/>
      <c r="W845" s="45"/>
      <c r="X845" s="27"/>
      <c r="Y845" s="27"/>
    </row>
    <row r="846" spans="1:25" s="82" customFormat="1" ht="12.75" customHeight="1" x14ac:dyDescent="0.25">
      <c r="A846" s="73"/>
      <c r="B846" s="78"/>
      <c r="C846" s="78"/>
      <c r="D846" s="78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1"/>
      <c r="V846" s="73"/>
      <c r="W846" s="45"/>
      <c r="X846" s="27"/>
      <c r="Y846" s="27"/>
    </row>
    <row r="847" spans="1:25" s="82" customFormat="1" ht="12.75" customHeight="1" x14ac:dyDescent="0.25">
      <c r="A847" s="73"/>
      <c r="B847" s="78"/>
      <c r="C847" s="78"/>
      <c r="D847" s="78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1"/>
      <c r="V847" s="73"/>
      <c r="W847" s="45"/>
      <c r="X847" s="27"/>
      <c r="Y847" s="27"/>
    </row>
    <row r="848" spans="1:25" s="82" customFormat="1" ht="12.75" customHeight="1" x14ac:dyDescent="0.25">
      <c r="A848" s="73"/>
      <c r="B848" s="78"/>
      <c r="C848" s="78"/>
      <c r="D848" s="78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1"/>
      <c r="V848" s="73"/>
      <c r="W848" s="45"/>
      <c r="X848" s="27"/>
      <c r="Y848" s="27"/>
    </row>
    <row r="849" spans="1:25" s="82" customFormat="1" ht="12.75" customHeight="1" x14ac:dyDescent="0.25">
      <c r="A849" s="73"/>
      <c r="B849" s="78"/>
      <c r="C849" s="78"/>
      <c r="D849" s="78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1"/>
      <c r="V849" s="73"/>
      <c r="W849" s="45"/>
      <c r="X849" s="27"/>
      <c r="Y849" s="27"/>
    </row>
    <row r="850" spans="1:25" s="82" customFormat="1" ht="12.75" customHeight="1" x14ac:dyDescent="0.25">
      <c r="A850" s="73"/>
      <c r="B850" s="78"/>
      <c r="C850" s="78"/>
      <c r="D850" s="78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1"/>
      <c r="V850" s="73"/>
      <c r="W850" s="45"/>
      <c r="X850" s="27"/>
      <c r="Y850" s="27"/>
    </row>
    <row r="851" spans="1:25" s="82" customFormat="1" ht="12.75" customHeight="1" x14ac:dyDescent="0.25">
      <c r="A851" s="73"/>
      <c r="B851" s="78"/>
      <c r="C851" s="78"/>
      <c r="D851" s="78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1"/>
      <c r="V851" s="73"/>
      <c r="W851" s="45"/>
      <c r="X851" s="27"/>
      <c r="Y851" s="27"/>
    </row>
    <row r="852" spans="1:25" s="82" customFormat="1" ht="12.75" customHeight="1" x14ac:dyDescent="0.25">
      <c r="A852" s="73"/>
      <c r="B852" s="78"/>
      <c r="C852" s="78"/>
      <c r="D852" s="78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1"/>
      <c r="V852" s="73"/>
      <c r="W852" s="45"/>
      <c r="X852" s="27"/>
      <c r="Y852" s="27"/>
    </row>
    <row r="853" spans="1:25" s="82" customFormat="1" ht="12.75" customHeight="1" x14ac:dyDescent="0.25">
      <c r="A853" s="73"/>
      <c r="B853" s="78"/>
      <c r="C853" s="78"/>
      <c r="D853" s="78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1"/>
      <c r="V853" s="73"/>
      <c r="W853" s="45"/>
      <c r="X853" s="27"/>
      <c r="Y853" s="27"/>
    </row>
    <row r="854" spans="1:25" s="82" customFormat="1" ht="12.75" customHeight="1" x14ac:dyDescent="0.25">
      <c r="A854" s="73"/>
      <c r="B854" s="78"/>
      <c r="C854" s="78"/>
      <c r="D854" s="78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1"/>
      <c r="V854" s="73"/>
      <c r="W854" s="45"/>
      <c r="X854" s="27"/>
      <c r="Y854" s="27"/>
    </row>
    <row r="855" spans="1:25" s="82" customFormat="1" ht="12.75" customHeight="1" x14ac:dyDescent="0.25">
      <c r="A855" s="73"/>
      <c r="B855" s="78"/>
      <c r="C855" s="78"/>
      <c r="D855" s="78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1"/>
      <c r="V855" s="73"/>
      <c r="W855" s="45"/>
      <c r="X855" s="27"/>
      <c r="Y855" s="27"/>
    </row>
    <row r="856" spans="1:25" s="82" customFormat="1" ht="12.75" customHeight="1" x14ac:dyDescent="0.25">
      <c r="A856" s="73"/>
      <c r="B856" s="78"/>
      <c r="C856" s="78"/>
      <c r="D856" s="78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1"/>
      <c r="V856" s="73"/>
      <c r="W856" s="45"/>
      <c r="X856" s="27"/>
      <c r="Y856" s="27"/>
    </row>
    <row r="857" spans="1:25" s="82" customFormat="1" ht="12.75" customHeight="1" x14ac:dyDescent="0.25">
      <c r="A857" s="73"/>
      <c r="B857" s="78"/>
      <c r="C857" s="78"/>
      <c r="D857" s="78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1"/>
      <c r="V857" s="73"/>
      <c r="W857" s="45"/>
      <c r="X857" s="27"/>
      <c r="Y857" s="27"/>
    </row>
    <row r="858" spans="1:25" s="82" customFormat="1" ht="12.75" customHeight="1" x14ac:dyDescent="0.25">
      <c r="A858" s="73"/>
      <c r="B858" s="78"/>
      <c r="C858" s="78"/>
      <c r="D858" s="78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1"/>
      <c r="V858" s="73"/>
      <c r="W858" s="45"/>
      <c r="X858" s="27"/>
      <c r="Y858" s="27"/>
    </row>
    <row r="859" spans="1:25" s="82" customFormat="1" ht="12.75" customHeight="1" x14ac:dyDescent="0.25">
      <c r="A859" s="73"/>
      <c r="B859" s="78"/>
      <c r="C859" s="78"/>
      <c r="D859" s="78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1"/>
      <c r="V859" s="73"/>
      <c r="W859" s="45"/>
      <c r="X859" s="27"/>
      <c r="Y859" s="27"/>
    </row>
    <row r="860" spans="1:25" s="82" customFormat="1" ht="12.75" customHeight="1" x14ac:dyDescent="0.25">
      <c r="A860" s="73"/>
      <c r="B860" s="78"/>
      <c r="C860" s="78"/>
      <c r="D860" s="78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1"/>
      <c r="V860" s="73"/>
      <c r="W860" s="45"/>
      <c r="X860" s="27"/>
      <c r="Y860" s="27"/>
    </row>
    <row r="861" spans="1:25" s="82" customFormat="1" ht="12.75" customHeight="1" x14ac:dyDescent="0.25">
      <c r="A861" s="73"/>
      <c r="B861" s="78"/>
      <c r="C861" s="78"/>
      <c r="D861" s="78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1"/>
      <c r="V861" s="73"/>
      <c r="W861" s="45"/>
      <c r="X861" s="27"/>
      <c r="Y861" s="27"/>
    </row>
    <row r="862" spans="1:25" s="82" customFormat="1" ht="12.75" customHeight="1" x14ac:dyDescent="0.25">
      <c r="A862" s="73"/>
      <c r="B862" s="78"/>
      <c r="C862" s="78"/>
      <c r="D862" s="78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1"/>
      <c r="V862" s="73"/>
      <c r="W862" s="45"/>
      <c r="X862" s="27"/>
      <c r="Y862" s="27"/>
    </row>
    <row r="863" spans="1:25" s="82" customFormat="1" ht="12.75" customHeight="1" x14ac:dyDescent="0.25">
      <c r="A863" s="73"/>
      <c r="B863" s="78"/>
      <c r="C863" s="78"/>
      <c r="D863" s="78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1"/>
      <c r="V863" s="73"/>
      <c r="W863" s="45"/>
      <c r="X863" s="27"/>
      <c r="Y863" s="27"/>
    </row>
    <row r="864" spans="1:25" s="82" customFormat="1" ht="12.75" customHeight="1" x14ac:dyDescent="0.25">
      <c r="A864" s="73"/>
      <c r="B864" s="78"/>
      <c r="C864" s="78"/>
      <c r="D864" s="78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1"/>
      <c r="V864" s="73"/>
      <c r="W864" s="45"/>
      <c r="X864" s="27"/>
      <c r="Y864" s="27"/>
    </row>
    <row r="865" spans="1:25" s="82" customFormat="1" ht="12.75" customHeight="1" x14ac:dyDescent="0.25">
      <c r="A865" s="73"/>
      <c r="B865" s="78"/>
      <c r="C865" s="78"/>
      <c r="D865" s="78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1"/>
      <c r="V865" s="73"/>
      <c r="W865" s="45"/>
      <c r="X865" s="27"/>
      <c r="Y865" s="27"/>
    </row>
    <row r="866" spans="1:25" s="82" customFormat="1" ht="12.75" customHeight="1" x14ac:dyDescent="0.25">
      <c r="A866" s="73"/>
      <c r="B866" s="78"/>
      <c r="C866" s="78"/>
      <c r="D866" s="78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1"/>
      <c r="V866" s="73"/>
      <c r="W866" s="45"/>
      <c r="X866" s="27"/>
      <c r="Y866" s="27"/>
    </row>
    <row r="867" spans="1:25" s="82" customFormat="1" ht="12.75" customHeight="1" x14ac:dyDescent="0.25">
      <c r="A867" s="73"/>
      <c r="B867" s="78"/>
      <c r="C867" s="78"/>
      <c r="D867" s="78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1"/>
      <c r="V867" s="73"/>
      <c r="W867" s="45"/>
      <c r="X867" s="27"/>
      <c r="Y867" s="27"/>
    </row>
    <row r="868" spans="1:25" s="82" customFormat="1" ht="12.75" customHeight="1" x14ac:dyDescent="0.25">
      <c r="A868" s="73"/>
      <c r="B868" s="78"/>
      <c r="C868" s="78"/>
      <c r="D868" s="78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1"/>
      <c r="V868" s="73"/>
      <c r="W868" s="45"/>
      <c r="X868" s="27"/>
      <c r="Y868" s="27"/>
    </row>
    <row r="869" spans="1:25" s="82" customFormat="1" ht="12.75" customHeight="1" x14ac:dyDescent="0.25">
      <c r="A869" s="73"/>
      <c r="B869" s="78"/>
      <c r="C869" s="78"/>
      <c r="D869" s="78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1"/>
      <c r="V869" s="73"/>
      <c r="W869" s="45"/>
      <c r="X869" s="27"/>
      <c r="Y869" s="27"/>
    </row>
    <row r="870" spans="1:25" s="82" customFormat="1" ht="12.75" customHeight="1" x14ac:dyDescent="0.25">
      <c r="A870" s="73"/>
      <c r="B870" s="78"/>
      <c r="C870" s="78"/>
      <c r="D870" s="78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1"/>
      <c r="V870" s="73"/>
      <c r="W870" s="45"/>
      <c r="X870" s="27"/>
      <c r="Y870" s="27"/>
    </row>
    <row r="871" spans="1:25" s="82" customFormat="1" ht="12.75" customHeight="1" x14ac:dyDescent="0.25">
      <c r="A871" s="73"/>
      <c r="B871" s="78"/>
      <c r="C871" s="78"/>
      <c r="D871" s="78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1"/>
      <c r="V871" s="73"/>
      <c r="W871" s="45"/>
      <c r="X871" s="27"/>
      <c r="Y871" s="27"/>
    </row>
    <row r="872" spans="1:25" s="82" customFormat="1" ht="12.75" customHeight="1" x14ac:dyDescent="0.25">
      <c r="A872" s="73"/>
      <c r="B872" s="78"/>
      <c r="C872" s="78"/>
      <c r="D872" s="78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1"/>
      <c r="V872" s="73"/>
      <c r="W872" s="45"/>
      <c r="X872" s="27"/>
      <c r="Y872" s="27"/>
    </row>
    <row r="873" spans="1:25" s="82" customFormat="1" ht="12.75" customHeight="1" x14ac:dyDescent="0.25">
      <c r="A873" s="73"/>
      <c r="B873" s="78"/>
      <c r="C873" s="78"/>
      <c r="D873" s="78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1"/>
      <c r="V873" s="73"/>
      <c r="W873" s="45"/>
      <c r="X873" s="27"/>
      <c r="Y873" s="27"/>
    </row>
    <row r="874" spans="1:25" s="82" customFormat="1" ht="12.75" customHeight="1" x14ac:dyDescent="0.25">
      <c r="A874" s="73"/>
      <c r="B874" s="78"/>
      <c r="C874" s="78"/>
      <c r="D874" s="78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1"/>
      <c r="V874" s="73"/>
      <c r="W874" s="45"/>
      <c r="X874" s="27"/>
      <c r="Y874" s="27"/>
    </row>
    <row r="875" spans="1:25" s="82" customFormat="1" ht="12.75" customHeight="1" x14ac:dyDescent="0.25">
      <c r="A875" s="73"/>
      <c r="B875" s="78"/>
      <c r="C875" s="78"/>
      <c r="D875" s="78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1"/>
      <c r="V875" s="73"/>
      <c r="W875" s="45"/>
      <c r="X875" s="27"/>
      <c r="Y875" s="27"/>
    </row>
    <row r="876" spans="1:25" s="82" customFormat="1" ht="12.75" customHeight="1" x14ac:dyDescent="0.25">
      <c r="A876" s="73"/>
      <c r="B876" s="78"/>
      <c r="C876" s="78"/>
      <c r="D876" s="78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1"/>
      <c r="V876" s="73"/>
      <c r="W876" s="45"/>
      <c r="X876" s="27"/>
      <c r="Y876" s="27"/>
    </row>
    <row r="877" spans="1:25" s="82" customFormat="1" ht="12.75" customHeight="1" x14ac:dyDescent="0.25">
      <c r="A877" s="73"/>
      <c r="B877" s="78"/>
      <c r="C877" s="78"/>
      <c r="D877" s="78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1"/>
      <c r="V877" s="73"/>
      <c r="W877" s="45"/>
      <c r="X877" s="27"/>
      <c r="Y877" s="27"/>
    </row>
  </sheetData>
  <autoFilter ref="A8:X35">
    <filterColumn colId="4">
      <colorFilter dxfId="2" cellColor="0"/>
    </filterColumn>
    <filterColumn colId="14" showButton="0"/>
    <filterColumn colId="16" showButton="0"/>
    <filterColumn colId="18" showButton="0"/>
    <filterColumn colId="20" showButton="0"/>
  </autoFilter>
  <mergeCells count="28">
    <mergeCell ref="F5:F8"/>
    <mergeCell ref="K7:K8"/>
    <mergeCell ref="G5:G8"/>
    <mergeCell ref="Q7:R8"/>
    <mergeCell ref="J7:J8"/>
    <mergeCell ref="J6:N6"/>
    <mergeCell ref="N7:N8"/>
    <mergeCell ref="M7:M8"/>
    <mergeCell ref="A5:A8"/>
    <mergeCell ref="B5:B8"/>
    <mergeCell ref="E5:E8"/>
    <mergeCell ref="C5:D6"/>
    <mergeCell ref="C7:C8"/>
    <mergeCell ref="D7:D8"/>
    <mergeCell ref="Z2:AD2"/>
    <mergeCell ref="W5:W8"/>
    <mergeCell ref="L7:L8"/>
    <mergeCell ref="Y5:Y8"/>
    <mergeCell ref="O5:V6"/>
    <mergeCell ref="X5:X8"/>
    <mergeCell ref="Z5:Z8"/>
    <mergeCell ref="AA5:AA8"/>
    <mergeCell ref="U7:V8"/>
    <mergeCell ref="I5:I8"/>
    <mergeCell ref="J5:N5"/>
    <mergeCell ref="H5:H8"/>
    <mergeCell ref="O7:P8"/>
    <mergeCell ref="S7:T8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33"/>
  <sheetViews>
    <sheetView zoomScaleNormal="100" workbookViewId="0">
      <selection activeCell="G17" sqref="G17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hidden="1" customWidth="1"/>
    <col min="19" max="19" width="5.28515625" style="10" hidden="1" customWidth="1"/>
    <col min="20" max="20" width="7.7109375" style="10" hidden="1" customWidth="1"/>
    <col min="21" max="21" width="7.5703125" style="10" hidden="1" customWidth="1"/>
    <col min="22" max="22" width="10.140625" style="11" customWidth="1"/>
    <col min="23" max="23" width="5.85546875" style="10" customWidth="1"/>
    <col min="24" max="24" width="22.140625" style="14" customWidth="1"/>
    <col min="25" max="25" width="46.7109375" style="14" customWidth="1"/>
    <col min="26" max="26" width="38.28515625" style="15" customWidth="1"/>
  </cols>
  <sheetData>
    <row r="1" spans="1:34" ht="12" customHeight="1" x14ac:dyDescent="0.2">
      <c r="A1" s="392" t="s">
        <v>252</v>
      </c>
      <c r="B1" s="392"/>
      <c r="C1" s="392"/>
      <c r="D1" s="392"/>
      <c r="E1" s="392"/>
      <c r="F1" s="39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34" ht="13.5" customHeight="1" x14ac:dyDescent="0.2">
      <c r="A2" s="392" t="s">
        <v>775</v>
      </c>
      <c r="B2" s="392"/>
      <c r="C2" s="392"/>
      <c r="D2" s="392"/>
      <c r="E2" s="392"/>
      <c r="F2" s="39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  <c r="AB2" s="642" t="s">
        <v>776</v>
      </c>
      <c r="AC2" s="642" t="s">
        <v>105</v>
      </c>
    </row>
    <row r="3" spans="1:34" ht="34.5" customHeight="1" thickBot="1" x14ac:dyDescent="0.25">
      <c r="A3" s="392" t="s">
        <v>623</v>
      </c>
      <c r="B3" s="429">
        <f>РВ_МВ_Банкя!B3</f>
        <v>46204</v>
      </c>
      <c r="C3" s="392"/>
      <c r="D3" s="392"/>
      <c r="E3" s="392"/>
      <c r="F3" s="392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  <c r="AB3" s="643"/>
      <c r="AC3" s="643"/>
    </row>
    <row r="4" spans="1:34" ht="12.75" customHeight="1" thickBot="1" x14ac:dyDescent="0.25">
      <c r="A4" s="766" t="s">
        <v>229</v>
      </c>
      <c r="B4" s="766" t="s">
        <v>158</v>
      </c>
      <c r="C4" s="770" t="s">
        <v>45</v>
      </c>
      <c r="D4" s="771"/>
      <c r="E4" s="766" t="s">
        <v>147</v>
      </c>
      <c r="F4" s="768" t="s">
        <v>227</v>
      </c>
      <c r="G4" s="749" t="s">
        <v>233</v>
      </c>
      <c r="H4" s="749" t="s">
        <v>208</v>
      </c>
      <c r="I4" s="751" t="s">
        <v>250</v>
      </c>
      <c r="J4" s="749" t="s">
        <v>234</v>
      </c>
      <c r="K4" s="763" t="s">
        <v>285</v>
      </c>
      <c r="L4" s="764"/>
      <c r="M4" s="764"/>
      <c r="N4" s="764"/>
      <c r="O4" s="765"/>
      <c r="P4" s="753" t="s">
        <v>207</v>
      </c>
      <c r="Q4" s="754"/>
      <c r="R4" s="754"/>
      <c r="S4" s="754"/>
      <c r="T4" s="754"/>
      <c r="U4" s="754"/>
      <c r="V4" s="755"/>
      <c r="W4" s="756"/>
      <c r="X4" s="753" t="s">
        <v>45</v>
      </c>
      <c r="Y4" s="775"/>
      <c r="Z4" s="751" t="s">
        <v>111</v>
      </c>
      <c r="AB4" s="639" t="s">
        <v>342</v>
      </c>
      <c r="AC4" s="639" t="s">
        <v>342</v>
      </c>
    </row>
    <row r="5" spans="1:34" ht="12.75" customHeight="1" thickBot="1" x14ac:dyDescent="0.25">
      <c r="A5" s="750"/>
      <c r="B5" s="750"/>
      <c r="C5" s="772"/>
      <c r="D5" s="773"/>
      <c r="E5" s="750"/>
      <c r="F5" s="769"/>
      <c r="G5" s="750"/>
      <c r="H5" s="750"/>
      <c r="I5" s="752"/>
      <c r="J5" s="750"/>
      <c r="K5" s="778" t="s">
        <v>41</v>
      </c>
      <c r="L5" s="779"/>
      <c r="M5" s="779"/>
      <c r="N5" s="779"/>
      <c r="O5" s="780"/>
      <c r="P5" s="757"/>
      <c r="Q5" s="758"/>
      <c r="R5" s="758"/>
      <c r="S5" s="758"/>
      <c r="T5" s="758"/>
      <c r="U5" s="758"/>
      <c r="V5" s="758"/>
      <c r="W5" s="759"/>
      <c r="X5" s="776"/>
      <c r="Y5" s="777"/>
      <c r="Z5" s="752"/>
      <c r="AB5" s="640"/>
      <c r="AC5" s="640"/>
    </row>
    <row r="6" spans="1:34" ht="12.75" customHeight="1" x14ac:dyDescent="0.2">
      <c r="A6" s="750"/>
      <c r="B6" s="750"/>
      <c r="C6" s="748" t="s">
        <v>13</v>
      </c>
      <c r="D6" s="748" t="s">
        <v>14</v>
      </c>
      <c r="E6" s="750"/>
      <c r="F6" s="769"/>
      <c r="G6" s="750"/>
      <c r="H6" s="750"/>
      <c r="I6" s="752"/>
      <c r="J6" s="750"/>
      <c r="K6" s="760" t="s">
        <v>235</v>
      </c>
      <c r="L6" s="761" t="s">
        <v>275</v>
      </c>
      <c r="M6" s="761" t="s">
        <v>276</v>
      </c>
      <c r="N6" s="762" t="s">
        <v>236</v>
      </c>
      <c r="O6" s="781" t="s">
        <v>279</v>
      </c>
      <c r="P6" s="742" t="s">
        <v>202</v>
      </c>
      <c r="Q6" s="743"/>
      <c r="R6" s="742" t="s">
        <v>102</v>
      </c>
      <c r="S6" s="743"/>
      <c r="T6" s="742" t="s">
        <v>244</v>
      </c>
      <c r="U6" s="743"/>
      <c r="V6" s="742" t="s">
        <v>165</v>
      </c>
      <c r="W6" s="746"/>
      <c r="X6" s="774" t="s">
        <v>13</v>
      </c>
      <c r="Y6" s="774" t="s">
        <v>14</v>
      </c>
      <c r="Z6" s="752"/>
      <c r="AB6" s="640"/>
      <c r="AC6" s="640"/>
    </row>
    <row r="7" spans="1:34" ht="30" customHeight="1" x14ac:dyDescent="0.2">
      <c r="A7" s="767"/>
      <c r="B7" s="750"/>
      <c r="C7" s="748"/>
      <c r="D7" s="748"/>
      <c r="E7" s="767"/>
      <c r="F7" s="769"/>
      <c r="G7" s="750"/>
      <c r="H7" s="750"/>
      <c r="I7" s="752"/>
      <c r="J7" s="750"/>
      <c r="K7" s="760"/>
      <c r="L7" s="752"/>
      <c r="M7" s="752"/>
      <c r="N7" s="752"/>
      <c r="O7" s="744"/>
      <c r="P7" s="744"/>
      <c r="Q7" s="745"/>
      <c r="R7" s="744"/>
      <c r="S7" s="745"/>
      <c r="T7" s="744"/>
      <c r="U7" s="745"/>
      <c r="V7" s="744"/>
      <c r="W7" s="747"/>
      <c r="X7" s="752"/>
      <c r="Y7" s="752"/>
      <c r="Z7" s="752"/>
      <c r="AB7" s="641"/>
      <c r="AC7" s="641"/>
    </row>
    <row r="8" spans="1:34" s="631" customFormat="1" ht="24" customHeight="1" x14ac:dyDescent="0.2">
      <c r="A8" s="503" t="s">
        <v>282</v>
      </c>
      <c r="B8" s="504">
        <v>39630</v>
      </c>
      <c r="C8" s="504">
        <v>39630</v>
      </c>
      <c r="D8" s="338">
        <v>43282</v>
      </c>
      <c r="E8" s="503" t="s">
        <v>261</v>
      </c>
      <c r="F8" s="503" t="s">
        <v>283</v>
      </c>
      <c r="G8" s="503" t="s">
        <v>104</v>
      </c>
      <c r="H8" s="503" t="s">
        <v>105</v>
      </c>
      <c r="I8" s="503" t="s">
        <v>106</v>
      </c>
      <c r="J8" s="503" t="s">
        <v>273</v>
      </c>
      <c r="K8" s="503" t="s">
        <v>107</v>
      </c>
      <c r="L8" s="503" t="s">
        <v>135</v>
      </c>
      <c r="M8" s="503"/>
      <c r="N8" s="503" t="s">
        <v>135</v>
      </c>
      <c r="O8" s="505">
        <v>12098</v>
      </c>
      <c r="P8" s="503" t="s">
        <v>196</v>
      </c>
      <c r="Q8" s="503"/>
      <c r="R8" s="503"/>
      <c r="S8" s="503"/>
      <c r="T8" s="503"/>
      <c r="U8" s="503"/>
      <c r="V8" s="505">
        <v>15768</v>
      </c>
      <c r="W8" s="503"/>
      <c r="X8" s="620" t="s">
        <v>97</v>
      </c>
      <c r="Y8" s="504" t="s">
        <v>141</v>
      </c>
      <c r="Z8" s="630" t="s">
        <v>213</v>
      </c>
      <c r="AB8" s="630"/>
      <c r="AC8" s="630"/>
    </row>
    <row r="9" spans="1:34" s="631" customFormat="1" ht="21" customHeight="1" x14ac:dyDescent="0.2">
      <c r="A9" s="503" t="s">
        <v>42</v>
      </c>
      <c r="B9" s="504">
        <v>39637</v>
      </c>
      <c r="C9" s="504">
        <v>39637</v>
      </c>
      <c r="D9" s="504">
        <v>43289</v>
      </c>
      <c r="E9" s="503" t="s">
        <v>261</v>
      </c>
      <c r="F9" s="503" t="s">
        <v>284</v>
      </c>
      <c r="G9" s="503" t="s">
        <v>104</v>
      </c>
      <c r="H9" s="503" t="s">
        <v>105</v>
      </c>
      <c r="I9" s="503" t="s">
        <v>106</v>
      </c>
      <c r="J9" s="503" t="s">
        <v>273</v>
      </c>
      <c r="K9" s="503" t="s">
        <v>107</v>
      </c>
      <c r="L9" s="503" t="s">
        <v>148</v>
      </c>
      <c r="M9" s="503"/>
      <c r="N9" s="503" t="s">
        <v>148</v>
      </c>
      <c r="O9" s="505">
        <v>12098</v>
      </c>
      <c r="P9" s="503" t="s">
        <v>196</v>
      </c>
      <c r="Q9" s="503"/>
      <c r="R9" s="503"/>
      <c r="S9" s="503"/>
      <c r="T9" s="503"/>
      <c r="U9" s="503"/>
      <c r="V9" s="505">
        <v>15768</v>
      </c>
      <c r="W9" s="503"/>
      <c r="X9" s="620" t="s">
        <v>97</v>
      </c>
      <c r="Y9" s="504" t="s">
        <v>141</v>
      </c>
      <c r="Z9" s="630"/>
      <c r="AB9" s="630"/>
      <c r="AC9" s="630"/>
    </row>
    <row r="10" spans="1:34" s="628" customFormat="1" ht="25.5" customHeight="1" x14ac:dyDescent="0.2">
      <c r="A10" s="625" t="s">
        <v>293</v>
      </c>
      <c r="B10" s="621">
        <v>40338</v>
      </c>
      <c r="C10" s="621">
        <v>40338</v>
      </c>
      <c r="D10" s="621">
        <v>47643</v>
      </c>
      <c r="E10" s="625" t="s">
        <v>261</v>
      </c>
      <c r="F10" s="625" t="s">
        <v>294</v>
      </c>
      <c r="G10" s="625" t="s">
        <v>104</v>
      </c>
      <c r="H10" s="625" t="s">
        <v>105</v>
      </c>
      <c r="I10" s="625" t="s">
        <v>106</v>
      </c>
      <c r="J10" s="625" t="s">
        <v>273</v>
      </c>
      <c r="K10" s="625" t="s">
        <v>107</v>
      </c>
      <c r="L10" s="625" t="s">
        <v>148</v>
      </c>
      <c r="M10" s="625"/>
      <c r="N10" s="625" t="s">
        <v>148</v>
      </c>
      <c r="O10" s="626">
        <v>12098</v>
      </c>
      <c r="P10" s="625" t="s">
        <v>196</v>
      </c>
      <c r="Q10" s="625"/>
      <c r="R10" s="625"/>
      <c r="S10" s="625"/>
      <c r="T10" s="625"/>
      <c r="U10" s="625"/>
      <c r="V10" s="626">
        <v>15768</v>
      </c>
      <c r="W10" s="625"/>
      <c r="X10" s="621" t="s">
        <v>97</v>
      </c>
      <c r="Y10" s="621" t="s">
        <v>131</v>
      </c>
      <c r="Z10" s="627"/>
      <c r="AB10" s="627"/>
      <c r="AC10" s="627">
        <v>0.5</v>
      </c>
    </row>
    <row r="11" spans="1:34" s="628" customFormat="1" ht="25.5" customHeight="1" x14ac:dyDescent="0.2">
      <c r="A11" s="625" t="s">
        <v>895</v>
      </c>
      <c r="B11" s="621">
        <v>46097</v>
      </c>
      <c r="C11" s="621">
        <v>46097</v>
      </c>
      <c r="D11" s="621">
        <v>49750</v>
      </c>
      <c r="E11" s="625" t="s">
        <v>261</v>
      </c>
      <c r="F11" s="625" t="s">
        <v>890</v>
      </c>
      <c r="G11" s="625" t="s">
        <v>104</v>
      </c>
      <c r="H11" s="625" t="s">
        <v>105</v>
      </c>
      <c r="I11" s="625" t="s">
        <v>106</v>
      </c>
      <c r="J11" s="625" t="s">
        <v>448</v>
      </c>
      <c r="K11" s="625" t="s">
        <v>107</v>
      </c>
      <c r="L11" s="625" t="s">
        <v>148</v>
      </c>
      <c r="M11" s="625"/>
      <c r="N11" s="625" t="s">
        <v>148</v>
      </c>
      <c r="O11" s="626">
        <v>12098</v>
      </c>
      <c r="P11" s="626">
        <v>0.1</v>
      </c>
      <c r="Q11" s="625"/>
      <c r="R11" s="625"/>
      <c r="S11" s="625"/>
      <c r="T11" s="625"/>
      <c r="U11" s="625"/>
      <c r="V11" s="626">
        <v>3154</v>
      </c>
      <c r="W11" s="625"/>
      <c r="X11" s="621">
        <v>46097</v>
      </c>
      <c r="Y11" s="621">
        <v>49750</v>
      </c>
      <c r="Z11" s="627"/>
      <c r="AB11" s="627"/>
      <c r="AC11" s="629">
        <v>0.1</v>
      </c>
    </row>
    <row r="12" spans="1:34" ht="12.75" customHeight="1" x14ac:dyDescent="0.25">
      <c r="A12" s="293"/>
      <c r="B12" s="13"/>
      <c r="AB12" s="221">
        <f>SUM(AB8:AB11)</f>
        <v>0</v>
      </c>
      <c r="AC12" s="221">
        <f>SUM(AC8:AC11)</f>
        <v>0.6</v>
      </c>
      <c r="AD12" s="84">
        <f>SUM(AB12:AC12)</f>
        <v>0.6</v>
      </c>
      <c r="AE12" s="27" t="s">
        <v>395</v>
      </c>
      <c r="AF12" s="227">
        <f>AD12/AD13</f>
        <v>0.11278195488721804</v>
      </c>
    </row>
    <row r="13" spans="1:34" ht="12.75" customHeight="1" x14ac:dyDescent="0.25">
      <c r="A13" s="53"/>
      <c r="B13" s="13"/>
      <c r="AB13" s="222">
        <v>2.8</v>
      </c>
      <c r="AC13" s="61">
        <v>2.52</v>
      </c>
      <c r="AD13" s="624">
        <f>SUM(AB13:AC13)</f>
        <v>5.32</v>
      </c>
      <c r="AE13" s="27" t="s">
        <v>399</v>
      </c>
      <c r="AG13" s="28" t="s">
        <v>889</v>
      </c>
      <c r="AH13" s="576"/>
    </row>
    <row r="14" spans="1:34" ht="12.75" customHeight="1" x14ac:dyDescent="0.25">
      <c r="B14" s="13"/>
      <c r="AB14" s="223">
        <f>AB13-AB12</f>
        <v>2.8</v>
      </c>
      <c r="AC14" s="223">
        <f>AC13-AC12</f>
        <v>1.92</v>
      </c>
      <c r="AD14" s="521">
        <f>SUM(AB14:AC14)</f>
        <v>4.72</v>
      </c>
      <c r="AE14" s="27" t="s">
        <v>592</v>
      </c>
      <c r="AF14" s="27"/>
      <c r="AG14" s="28" t="s">
        <v>844</v>
      </c>
      <c r="AH14" s="568">
        <v>45362</v>
      </c>
    </row>
    <row r="15" spans="1:34" ht="12.75" customHeight="1" x14ac:dyDescent="0.25">
      <c r="B15" s="13"/>
      <c r="AB15" s="225">
        <v>13.3</v>
      </c>
      <c r="AC15" s="226">
        <v>12.8</v>
      </c>
      <c r="AD15" s="27"/>
      <c r="AE15" s="27" t="s">
        <v>401</v>
      </c>
      <c r="AF15" s="27"/>
    </row>
    <row r="16" spans="1:34" ht="12.75" customHeight="1" x14ac:dyDescent="0.2">
      <c r="B16" s="13"/>
    </row>
    <row r="17" spans="2:2" ht="12.75" customHeight="1" x14ac:dyDescent="0.2">
      <c r="B17" s="13"/>
    </row>
    <row r="18" spans="2:2" ht="12.75" customHeight="1" x14ac:dyDescent="0.2">
      <c r="B18" s="13"/>
    </row>
    <row r="19" spans="2:2" ht="12.75" customHeight="1" x14ac:dyDescent="0.2">
      <c r="B19" s="13"/>
    </row>
    <row r="20" spans="2:2" ht="12.75" customHeight="1" x14ac:dyDescent="0.2">
      <c r="B20" s="13"/>
    </row>
    <row r="21" spans="2:2" ht="12.75" customHeight="1" x14ac:dyDescent="0.2">
      <c r="B21" s="13"/>
    </row>
    <row r="22" spans="2:2" ht="12.75" customHeight="1" x14ac:dyDescent="0.2">
      <c r="B22" s="13"/>
    </row>
    <row r="23" spans="2:2" ht="12.75" customHeight="1" x14ac:dyDescent="0.2">
      <c r="B23" s="13"/>
    </row>
    <row r="24" spans="2:2" ht="12.75" customHeight="1" x14ac:dyDescent="0.2">
      <c r="B24" s="13"/>
    </row>
    <row r="25" spans="2:2" ht="12.75" customHeight="1" x14ac:dyDescent="0.2">
      <c r="B25" s="13"/>
    </row>
    <row r="26" spans="2:2" ht="12.75" customHeight="1" x14ac:dyDescent="0.2">
      <c r="B26" s="13"/>
    </row>
    <row r="27" spans="2:2" ht="12.75" customHeight="1" x14ac:dyDescent="0.2">
      <c r="B27" s="13"/>
    </row>
    <row r="28" spans="2:2" ht="12.75" customHeight="1" x14ac:dyDescent="0.2">
      <c r="B28" s="13"/>
    </row>
    <row r="29" spans="2:2" ht="12.75" customHeight="1" x14ac:dyDescent="0.2">
      <c r="B29" s="13"/>
    </row>
    <row r="30" spans="2:2" ht="12.75" customHeight="1" x14ac:dyDescent="0.2">
      <c r="B30" s="13"/>
    </row>
    <row r="31" spans="2:2" ht="12.75" customHeight="1" x14ac:dyDescent="0.2">
      <c r="B31" s="13"/>
    </row>
    <row r="32" spans="2:2" ht="12.75" customHeight="1" x14ac:dyDescent="0.2">
      <c r="B32" s="13"/>
    </row>
    <row r="33" spans="2:2" ht="12.75" customHeight="1" x14ac:dyDescent="0.2">
      <c r="B33" s="13"/>
    </row>
    <row r="34" spans="2:2" ht="12.75" customHeight="1" x14ac:dyDescent="0.2">
      <c r="B34" s="13"/>
    </row>
    <row r="35" spans="2:2" ht="12.75" customHeight="1" x14ac:dyDescent="0.2">
      <c r="B35" s="13"/>
    </row>
    <row r="36" spans="2:2" ht="12.75" customHeight="1" x14ac:dyDescent="0.2">
      <c r="B36" s="13"/>
    </row>
    <row r="37" spans="2:2" ht="12.75" customHeight="1" x14ac:dyDescent="0.2">
      <c r="B37" s="13"/>
    </row>
    <row r="38" spans="2:2" ht="12.75" customHeight="1" x14ac:dyDescent="0.2">
      <c r="B38" s="13"/>
    </row>
    <row r="39" spans="2:2" ht="12.75" customHeight="1" x14ac:dyDescent="0.2">
      <c r="B39" s="13"/>
    </row>
    <row r="40" spans="2:2" ht="12.75" customHeight="1" x14ac:dyDescent="0.2">
      <c r="B40" s="13"/>
    </row>
    <row r="41" spans="2:2" ht="12.75" customHeight="1" x14ac:dyDescent="0.2">
      <c r="B41" s="13"/>
    </row>
    <row r="42" spans="2:2" ht="12.75" customHeight="1" x14ac:dyDescent="0.2">
      <c r="B42" s="13"/>
    </row>
    <row r="43" spans="2:2" ht="12.75" customHeight="1" x14ac:dyDescent="0.2">
      <c r="B43" s="13"/>
    </row>
    <row r="44" spans="2:2" ht="12.75" customHeight="1" x14ac:dyDescent="0.2">
      <c r="B44" s="13"/>
    </row>
    <row r="45" spans="2:2" ht="12.75" customHeight="1" x14ac:dyDescent="0.2">
      <c r="B45" s="13"/>
    </row>
    <row r="46" spans="2:2" ht="12.75" customHeight="1" x14ac:dyDescent="0.2">
      <c r="B46" s="13"/>
    </row>
    <row r="47" spans="2:2" ht="12.75" customHeight="1" x14ac:dyDescent="0.2">
      <c r="B47" s="13"/>
    </row>
    <row r="48" spans="2:2" ht="12.75" customHeight="1" x14ac:dyDescent="0.2">
      <c r="B48" s="13"/>
    </row>
    <row r="49" spans="2:2" ht="12.75" customHeight="1" x14ac:dyDescent="0.2">
      <c r="B49" s="13"/>
    </row>
    <row r="50" spans="2:2" ht="12.75" customHeight="1" x14ac:dyDescent="0.2">
      <c r="B50" s="13"/>
    </row>
    <row r="51" spans="2:2" ht="12.75" customHeight="1" x14ac:dyDescent="0.2">
      <c r="B51" s="13"/>
    </row>
    <row r="52" spans="2:2" ht="12.75" customHeight="1" x14ac:dyDescent="0.2">
      <c r="B52" s="13"/>
    </row>
    <row r="53" spans="2:2" ht="12.75" customHeight="1" x14ac:dyDescent="0.2">
      <c r="B53" s="13"/>
    </row>
    <row r="54" spans="2:2" ht="12.75" customHeight="1" x14ac:dyDescent="0.2">
      <c r="B54" s="13"/>
    </row>
    <row r="55" spans="2:2" ht="12.75" customHeight="1" x14ac:dyDescent="0.2">
      <c r="B55" s="13"/>
    </row>
    <row r="56" spans="2:2" ht="12.75" customHeight="1" x14ac:dyDescent="0.2">
      <c r="B56" s="13"/>
    </row>
    <row r="57" spans="2:2" ht="12.75" customHeight="1" x14ac:dyDescent="0.2">
      <c r="B57" s="13"/>
    </row>
    <row r="58" spans="2:2" ht="12.75" customHeight="1" x14ac:dyDescent="0.2">
      <c r="B58" s="13"/>
    </row>
    <row r="59" spans="2:2" ht="12.75" customHeight="1" x14ac:dyDescent="0.2">
      <c r="B59" s="13"/>
    </row>
    <row r="60" spans="2:2" ht="12.75" customHeight="1" x14ac:dyDescent="0.2">
      <c r="B60" s="13"/>
    </row>
    <row r="61" spans="2:2" ht="12.75" customHeight="1" x14ac:dyDescent="0.2">
      <c r="B61" s="13"/>
    </row>
    <row r="62" spans="2:2" ht="12.75" customHeight="1" x14ac:dyDescent="0.2">
      <c r="B62" s="13"/>
    </row>
    <row r="63" spans="2:2" ht="12.75" customHeight="1" x14ac:dyDescent="0.2">
      <c r="B63" s="13"/>
    </row>
    <row r="64" spans="2:2" ht="12.75" customHeight="1" x14ac:dyDescent="0.2">
      <c r="B64" s="13"/>
    </row>
    <row r="65" spans="2:2" ht="12.75" customHeight="1" x14ac:dyDescent="0.2">
      <c r="B65" s="13"/>
    </row>
    <row r="66" spans="2:2" ht="12.75" customHeight="1" x14ac:dyDescent="0.2">
      <c r="B66" s="13"/>
    </row>
    <row r="67" spans="2:2" ht="12.75" customHeight="1" x14ac:dyDescent="0.2">
      <c r="B67" s="13"/>
    </row>
    <row r="68" spans="2:2" ht="12.75" customHeight="1" x14ac:dyDescent="0.2">
      <c r="B68" s="13"/>
    </row>
    <row r="69" spans="2:2" ht="12.75" customHeight="1" x14ac:dyDescent="0.2">
      <c r="B69" s="13"/>
    </row>
    <row r="70" spans="2:2" ht="12.75" customHeight="1" x14ac:dyDescent="0.2">
      <c r="B70" s="13"/>
    </row>
    <row r="71" spans="2:2" ht="12.75" customHeight="1" x14ac:dyDescent="0.2">
      <c r="B71" s="13"/>
    </row>
    <row r="72" spans="2:2" ht="12.75" customHeight="1" x14ac:dyDescent="0.2">
      <c r="B72" s="13"/>
    </row>
    <row r="73" spans="2:2" ht="12.75" customHeight="1" x14ac:dyDescent="0.2">
      <c r="B73" s="13"/>
    </row>
    <row r="74" spans="2:2" ht="12.75" customHeight="1" x14ac:dyDescent="0.2">
      <c r="B74" s="13"/>
    </row>
    <row r="75" spans="2:2" ht="12.75" customHeight="1" x14ac:dyDescent="0.2">
      <c r="B75" s="13"/>
    </row>
    <row r="76" spans="2:2" ht="12.75" customHeight="1" x14ac:dyDescent="0.2">
      <c r="B76" s="13"/>
    </row>
    <row r="77" spans="2:2" ht="12.75" customHeight="1" x14ac:dyDescent="0.2">
      <c r="B77" s="13"/>
    </row>
    <row r="78" spans="2:2" ht="12.75" customHeight="1" x14ac:dyDescent="0.2">
      <c r="B78" s="13"/>
    </row>
    <row r="79" spans="2:2" ht="12.75" customHeight="1" x14ac:dyDescent="0.2">
      <c r="B79" s="13"/>
    </row>
    <row r="80" spans="2:2" ht="12.75" customHeight="1" x14ac:dyDescent="0.2">
      <c r="B80" s="13"/>
    </row>
    <row r="81" spans="2:2" ht="12.75" customHeight="1" x14ac:dyDescent="0.2">
      <c r="B81" s="13"/>
    </row>
    <row r="82" spans="2:2" ht="12.75" customHeight="1" x14ac:dyDescent="0.2">
      <c r="B82" s="13"/>
    </row>
    <row r="83" spans="2:2" ht="12.75" customHeight="1" x14ac:dyDescent="0.2">
      <c r="B83" s="13"/>
    </row>
    <row r="84" spans="2:2" ht="12.75" customHeight="1" x14ac:dyDescent="0.2">
      <c r="B84" s="13"/>
    </row>
    <row r="85" spans="2:2" ht="12.75" customHeight="1" x14ac:dyDescent="0.2">
      <c r="B85" s="13"/>
    </row>
    <row r="86" spans="2:2" ht="12.75" customHeight="1" x14ac:dyDescent="0.2">
      <c r="B86" s="13"/>
    </row>
    <row r="87" spans="2:2" ht="12.75" customHeight="1" x14ac:dyDescent="0.2">
      <c r="B87" s="13"/>
    </row>
    <row r="88" spans="2:2" ht="12.75" customHeight="1" x14ac:dyDescent="0.2">
      <c r="B88" s="13"/>
    </row>
    <row r="89" spans="2:2" ht="12.75" customHeight="1" x14ac:dyDescent="0.2">
      <c r="B89" s="13"/>
    </row>
    <row r="90" spans="2:2" ht="12.75" customHeight="1" x14ac:dyDescent="0.2">
      <c r="B90" s="13"/>
    </row>
    <row r="91" spans="2:2" ht="12.75" customHeight="1" x14ac:dyDescent="0.2">
      <c r="B91" s="13"/>
    </row>
    <row r="92" spans="2:2" ht="12.75" customHeight="1" x14ac:dyDescent="0.2">
      <c r="B92" s="13"/>
    </row>
    <row r="93" spans="2:2" ht="12.75" customHeight="1" x14ac:dyDescent="0.2">
      <c r="B93" s="13"/>
    </row>
    <row r="94" spans="2:2" ht="12.75" customHeight="1" x14ac:dyDescent="0.2">
      <c r="B94" s="13"/>
    </row>
    <row r="95" spans="2:2" ht="12.75" customHeight="1" x14ac:dyDescent="0.2">
      <c r="B95" s="13"/>
    </row>
    <row r="96" spans="2:2" ht="12.75" customHeight="1" x14ac:dyDescent="0.2">
      <c r="B96" s="13"/>
    </row>
    <row r="97" spans="2:2" ht="12.75" customHeight="1" x14ac:dyDescent="0.2">
      <c r="B97" s="13"/>
    </row>
    <row r="98" spans="2:2" ht="12.75" customHeight="1" x14ac:dyDescent="0.2">
      <c r="B98" s="13"/>
    </row>
    <row r="99" spans="2:2" ht="12.75" customHeight="1" x14ac:dyDescent="0.2">
      <c r="B99" s="13"/>
    </row>
    <row r="100" spans="2:2" ht="12.75" customHeight="1" x14ac:dyDescent="0.2">
      <c r="B100" s="13"/>
    </row>
    <row r="101" spans="2:2" ht="12.75" customHeight="1" x14ac:dyDescent="0.2">
      <c r="B101" s="13"/>
    </row>
    <row r="102" spans="2:2" ht="12.75" customHeight="1" x14ac:dyDescent="0.2">
      <c r="B102" s="13"/>
    </row>
    <row r="103" spans="2:2" ht="12.75" customHeight="1" x14ac:dyDescent="0.2">
      <c r="B103" s="13"/>
    </row>
    <row r="104" spans="2:2" ht="12.75" customHeight="1" x14ac:dyDescent="0.2">
      <c r="B104" s="13"/>
    </row>
    <row r="105" spans="2:2" ht="12.75" customHeight="1" x14ac:dyDescent="0.2">
      <c r="B105" s="13"/>
    </row>
    <row r="106" spans="2:2" ht="12.75" customHeight="1" x14ac:dyDescent="0.2">
      <c r="B106" s="13"/>
    </row>
    <row r="107" spans="2:2" ht="12.75" customHeight="1" x14ac:dyDescent="0.2">
      <c r="B107" s="13"/>
    </row>
    <row r="108" spans="2:2" ht="12.75" customHeight="1" x14ac:dyDescent="0.2">
      <c r="B108" s="13"/>
    </row>
    <row r="109" spans="2:2" ht="12.75" customHeight="1" x14ac:dyDescent="0.2">
      <c r="B109" s="13"/>
    </row>
    <row r="110" spans="2:2" ht="12.75" customHeight="1" x14ac:dyDescent="0.2">
      <c r="B110" s="13"/>
    </row>
    <row r="111" spans="2:2" ht="12.75" customHeight="1" x14ac:dyDescent="0.2">
      <c r="B111" s="13"/>
    </row>
    <row r="112" spans="2:2" ht="12.75" customHeight="1" x14ac:dyDescent="0.2">
      <c r="B112" s="13"/>
    </row>
    <row r="113" spans="2:2" ht="12.75" customHeight="1" x14ac:dyDescent="0.2">
      <c r="B113" s="13"/>
    </row>
    <row r="114" spans="2:2" ht="12.75" customHeight="1" x14ac:dyDescent="0.2">
      <c r="B114" s="13"/>
    </row>
    <row r="115" spans="2:2" ht="12.75" customHeight="1" x14ac:dyDescent="0.2">
      <c r="B115" s="13"/>
    </row>
    <row r="116" spans="2:2" ht="12.75" customHeight="1" x14ac:dyDescent="0.2">
      <c r="B116" s="13"/>
    </row>
    <row r="117" spans="2:2" ht="12.75" customHeight="1" x14ac:dyDescent="0.2">
      <c r="B117" s="13"/>
    </row>
    <row r="118" spans="2:2" ht="12.75" customHeight="1" x14ac:dyDescent="0.2">
      <c r="B118" s="13"/>
    </row>
    <row r="119" spans="2:2" ht="12.75" customHeight="1" x14ac:dyDescent="0.2">
      <c r="B119" s="13"/>
    </row>
    <row r="120" spans="2:2" ht="12.75" customHeight="1" x14ac:dyDescent="0.2">
      <c r="B120" s="13"/>
    </row>
    <row r="121" spans="2:2" ht="12.75" customHeight="1" x14ac:dyDescent="0.2">
      <c r="B121" s="13"/>
    </row>
    <row r="122" spans="2:2" ht="12.75" customHeight="1" x14ac:dyDescent="0.2">
      <c r="B122" s="13"/>
    </row>
    <row r="123" spans="2:2" ht="12.75" customHeight="1" x14ac:dyDescent="0.2">
      <c r="B123" s="13"/>
    </row>
    <row r="124" spans="2:2" ht="12.75" customHeight="1" x14ac:dyDescent="0.2">
      <c r="B124" s="13"/>
    </row>
    <row r="125" spans="2:2" ht="12.75" customHeight="1" x14ac:dyDescent="0.2">
      <c r="B125" s="13"/>
    </row>
    <row r="126" spans="2:2" ht="12.75" customHeight="1" x14ac:dyDescent="0.2">
      <c r="B126" s="13"/>
    </row>
    <row r="127" spans="2:2" ht="12.75" customHeight="1" x14ac:dyDescent="0.2">
      <c r="B127" s="13"/>
    </row>
    <row r="128" spans="2:2" ht="12.75" customHeight="1" x14ac:dyDescent="0.2">
      <c r="B128" s="13"/>
    </row>
    <row r="129" spans="2:2" ht="12.75" customHeight="1" x14ac:dyDescent="0.2">
      <c r="B129" s="13"/>
    </row>
    <row r="130" spans="2:2" ht="12.75" customHeight="1" x14ac:dyDescent="0.2">
      <c r="B130" s="13"/>
    </row>
    <row r="131" spans="2:2" ht="12.75" customHeight="1" x14ac:dyDescent="0.2">
      <c r="B131" s="13"/>
    </row>
    <row r="132" spans="2:2" ht="12.75" customHeight="1" x14ac:dyDescent="0.2">
      <c r="B132" s="13"/>
    </row>
    <row r="133" spans="2:2" ht="12.75" customHeight="1" x14ac:dyDescent="0.2">
      <c r="B133" s="13"/>
    </row>
    <row r="134" spans="2:2" ht="12.75" customHeight="1" x14ac:dyDescent="0.2">
      <c r="B134" s="13"/>
    </row>
    <row r="135" spans="2:2" ht="12.75" customHeight="1" x14ac:dyDescent="0.2">
      <c r="B135" s="13"/>
    </row>
    <row r="136" spans="2:2" ht="12.75" customHeight="1" x14ac:dyDescent="0.2">
      <c r="B136" s="13"/>
    </row>
    <row r="137" spans="2:2" ht="12.75" customHeight="1" x14ac:dyDescent="0.2">
      <c r="B137" s="13"/>
    </row>
    <row r="138" spans="2:2" ht="12.75" customHeight="1" x14ac:dyDescent="0.2">
      <c r="B138" s="13"/>
    </row>
    <row r="139" spans="2:2" ht="12.75" customHeight="1" x14ac:dyDescent="0.2">
      <c r="B139" s="13"/>
    </row>
    <row r="140" spans="2:2" ht="12.75" customHeight="1" x14ac:dyDescent="0.2">
      <c r="B140" s="13"/>
    </row>
    <row r="141" spans="2:2" ht="12.75" customHeight="1" x14ac:dyDescent="0.2">
      <c r="B141" s="13"/>
    </row>
    <row r="142" spans="2:2" ht="12.75" customHeight="1" x14ac:dyDescent="0.2">
      <c r="B142" s="13"/>
    </row>
    <row r="143" spans="2:2" ht="12.75" customHeight="1" x14ac:dyDescent="0.2">
      <c r="B143" s="13"/>
    </row>
    <row r="144" spans="2:2" ht="12.75" customHeight="1" x14ac:dyDescent="0.2">
      <c r="B144" s="13"/>
    </row>
    <row r="145" spans="2:2" ht="12.75" customHeight="1" x14ac:dyDescent="0.2">
      <c r="B145" s="13"/>
    </row>
    <row r="146" spans="2:2" ht="12.75" customHeight="1" x14ac:dyDescent="0.2">
      <c r="B146" s="13"/>
    </row>
    <row r="147" spans="2:2" ht="12.75" customHeight="1" x14ac:dyDescent="0.2">
      <c r="B147" s="13"/>
    </row>
    <row r="148" spans="2:2" ht="12.75" customHeight="1" x14ac:dyDescent="0.2">
      <c r="B148" s="13"/>
    </row>
    <row r="149" spans="2:2" ht="12.75" customHeight="1" x14ac:dyDescent="0.2">
      <c r="B149" s="13"/>
    </row>
    <row r="150" spans="2:2" ht="12.75" customHeight="1" x14ac:dyDescent="0.2">
      <c r="B150" s="13"/>
    </row>
    <row r="151" spans="2:2" ht="12.75" customHeight="1" x14ac:dyDescent="0.2">
      <c r="B151" s="13"/>
    </row>
    <row r="152" spans="2:2" ht="12.75" customHeight="1" x14ac:dyDescent="0.2">
      <c r="B152" s="13"/>
    </row>
    <row r="153" spans="2:2" ht="12.75" customHeight="1" x14ac:dyDescent="0.2">
      <c r="B153" s="13"/>
    </row>
    <row r="154" spans="2:2" ht="12.75" customHeight="1" x14ac:dyDescent="0.2">
      <c r="B154" s="13"/>
    </row>
    <row r="155" spans="2:2" ht="12.75" customHeight="1" x14ac:dyDescent="0.2">
      <c r="B155" s="13"/>
    </row>
    <row r="156" spans="2:2" ht="12.75" customHeight="1" x14ac:dyDescent="0.2">
      <c r="B156" s="13"/>
    </row>
    <row r="157" spans="2:2" ht="12.75" customHeight="1" x14ac:dyDescent="0.2">
      <c r="B157" s="13"/>
    </row>
    <row r="158" spans="2:2" ht="12.75" customHeight="1" x14ac:dyDescent="0.2">
      <c r="B158" s="13"/>
    </row>
    <row r="159" spans="2:2" ht="12.75" customHeight="1" x14ac:dyDescent="0.2">
      <c r="B159" s="13"/>
    </row>
    <row r="160" spans="2:2" ht="12.75" customHeight="1" x14ac:dyDescent="0.2">
      <c r="B160" s="13"/>
    </row>
    <row r="161" spans="2:2" ht="12.75" customHeight="1" x14ac:dyDescent="0.2">
      <c r="B161" s="13"/>
    </row>
    <row r="162" spans="2:2" ht="12.75" customHeight="1" x14ac:dyDescent="0.2">
      <c r="B162" s="13"/>
    </row>
    <row r="163" spans="2:2" ht="12.75" customHeight="1" x14ac:dyDescent="0.2">
      <c r="B163" s="13"/>
    </row>
    <row r="164" spans="2:2" ht="12.75" customHeight="1" x14ac:dyDescent="0.2">
      <c r="B164" s="13"/>
    </row>
    <row r="165" spans="2:2" ht="12.75" customHeight="1" x14ac:dyDescent="0.2">
      <c r="B165" s="13"/>
    </row>
    <row r="166" spans="2:2" ht="12.75" customHeight="1" x14ac:dyDescent="0.2">
      <c r="B166" s="13"/>
    </row>
    <row r="167" spans="2:2" ht="12.75" customHeight="1" x14ac:dyDescent="0.2">
      <c r="B167" s="13"/>
    </row>
    <row r="168" spans="2:2" ht="12.75" customHeight="1" x14ac:dyDescent="0.2">
      <c r="B168" s="13"/>
    </row>
    <row r="169" spans="2:2" ht="12.75" customHeight="1" x14ac:dyDescent="0.2">
      <c r="B169" s="13"/>
    </row>
    <row r="170" spans="2:2" ht="12.75" customHeight="1" x14ac:dyDescent="0.2">
      <c r="B170" s="13"/>
    </row>
    <row r="171" spans="2:2" ht="12.75" customHeight="1" x14ac:dyDescent="0.2">
      <c r="B171" s="13"/>
    </row>
    <row r="172" spans="2:2" ht="12.75" customHeight="1" x14ac:dyDescent="0.2">
      <c r="B172" s="13"/>
    </row>
    <row r="173" spans="2:2" ht="12.75" customHeight="1" x14ac:dyDescent="0.2">
      <c r="B173" s="13"/>
    </row>
    <row r="174" spans="2:2" ht="12.75" customHeight="1" x14ac:dyDescent="0.2">
      <c r="B174" s="13"/>
    </row>
    <row r="175" spans="2:2" ht="12.75" customHeight="1" x14ac:dyDescent="0.2">
      <c r="B175" s="13"/>
    </row>
    <row r="176" spans="2:2" ht="12.75" customHeight="1" x14ac:dyDescent="0.2">
      <c r="B176" s="13"/>
    </row>
    <row r="177" spans="2:2" ht="12.75" customHeight="1" x14ac:dyDescent="0.2">
      <c r="B177" s="13"/>
    </row>
    <row r="178" spans="2:2" ht="12.75" customHeight="1" x14ac:dyDescent="0.2">
      <c r="B178" s="13"/>
    </row>
    <row r="179" spans="2:2" ht="12.75" customHeight="1" x14ac:dyDescent="0.2">
      <c r="B179" s="13"/>
    </row>
    <row r="180" spans="2:2" ht="12.75" customHeight="1" x14ac:dyDescent="0.2">
      <c r="B180" s="13"/>
    </row>
    <row r="181" spans="2:2" ht="12.75" customHeight="1" x14ac:dyDescent="0.2">
      <c r="B181" s="13"/>
    </row>
    <row r="182" spans="2:2" ht="12.75" customHeight="1" x14ac:dyDescent="0.2">
      <c r="B182" s="13"/>
    </row>
    <row r="183" spans="2:2" ht="12.75" customHeight="1" x14ac:dyDescent="0.2">
      <c r="B183" s="13"/>
    </row>
    <row r="184" spans="2:2" ht="12.75" customHeight="1" x14ac:dyDescent="0.2">
      <c r="B184" s="13"/>
    </row>
    <row r="185" spans="2:2" ht="12.75" customHeight="1" x14ac:dyDescent="0.2">
      <c r="B185" s="13"/>
    </row>
    <row r="186" spans="2:2" ht="12.75" customHeight="1" x14ac:dyDescent="0.2">
      <c r="B186" s="13"/>
    </row>
    <row r="187" spans="2:2" ht="12.75" customHeight="1" x14ac:dyDescent="0.2">
      <c r="B187" s="13"/>
    </row>
    <row r="188" spans="2:2" ht="12.75" customHeight="1" x14ac:dyDescent="0.2">
      <c r="B188" s="13"/>
    </row>
    <row r="189" spans="2:2" ht="12.75" customHeight="1" x14ac:dyDescent="0.2">
      <c r="B189" s="13"/>
    </row>
    <row r="190" spans="2:2" ht="12.75" customHeight="1" x14ac:dyDescent="0.2">
      <c r="B190" s="13"/>
    </row>
    <row r="191" spans="2:2" ht="12.75" customHeight="1" x14ac:dyDescent="0.2">
      <c r="B191" s="13"/>
    </row>
    <row r="192" spans="2:2" ht="12.75" customHeight="1" x14ac:dyDescent="0.2">
      <c r="B192" s="13"/>
    </row>
    <row r="193" spans="2:2" ht="12.75" customHeight="1" x14ac:dyDescent="0.2">
      <c r="B193" s="13"/>
    </row>
    <row r="194" spans="2:2" ht="12.75" customHeight="1" x14ac:dyDescent="0.2">
      <c r="B194" s="13"/>
    </row>
    <row r="195" spans="2:2" ht="12.75" customHeight="1" x14ac:dyDescent="0.2">
      <c r="B195" s="13"/>
    </row>
    <row r="196" spans="2:2" ht="12.75" customHeight="1" x14ac:dyDescent="0.2">
      <c r="B196" s="13"/>
    </row>
    <row r="197" spans="2:2" ht="12.75" customHeight="1" x14ac:dyDescent="0.2">
      <c r="B197" s="13"/>
    </row>
    <row r="198" spans="2:2" ht="12.75" customHeight="1" x14ac:dyDescent="0.2">
      <c r="B198" s="13"/>
    </row>
    <row r="199" spans="2:2" ht="12.75" customHeight="1" x14ac:dyDescent="0.2">
      <c r="B199" s="13"/>
    </row>
    <row r="200" spans="2:2" ht="12.75" customHeight="1" x14ac:dyDescent="0.2">
      <c r="B200" s="13"/>
    </row>
    <row r="201" spans="2:2" ht="12.75" customHeight="1" x14ac:dyDescent="0.2">
      <c r="B201" s="13"/>
    </row>
    <row r="202" spans="2:2" ht="12.75" customHeight="1" x14ac:dyDescent="0.2">
      <c r="B202" s="13"/>
    </row>
    <row r="203" spans="2:2" ht="12.75" customHeight="1" x14ac:dyDescent="0.2">
      <c r="B203" s="13"/>
    </row>
    <row r="204" spans="2:2" ht="12.75" customHeight="1" x14ac:dyDescent="0.2">
      <c r="B204" s="13"/>
    </row>
    <row r="205" spans="2:2" ht="12.75" customHeight="1" x14ac:dyDescent="0.2">
      <c r="B205" s="13"/>
    </row>
    <row r="206" spans="2:2" ht="12.75" customHeight="1" x14ac:dyDescent="0.2">
      <c r="B206" s="13"/>
    </row>
    <row r="207" spans="2:2" ht="12.75" customHeight="1" x14ac:dyDescent="0.2">
      <c r="B207" s="13"/>
    </row>
    <row r="208" spans="2:2" ht="12.75" customHeight="1" x14ac:dyDescent="0.2">
      <c r="B208" s="13"/>
    </row>
    <row r="209" spans="2:2" ht="12.75" customHeight="1" x14ac:dyDescent="0.2">
      <c r="B209" s="13"/>
    </row>
    <row r="210" spans="2:2" ht="12.75" customHeight="1" x14ac:dyDescent="0.2">
      <c r="B210" s="13"/>
    </row>
    <row r="211" spans="2:2" ht="12.75" customHeight="1" x14ac:dyDescent="0.2">
      <c r="B211" s="13"/>
    </row>
    <row r="212" spans="2:2" ht="12.75" customHeight="1" x14ac:dyDescent="0.2">
      <c r="B212" s="13"/>
    </row>
    <row r="213" spans="2:2" ht="12.75" customHeight="1" x14ac:dyDescent="0.2">
      <c r="B213" s="13"/>
    </row>
    <row r="214" spans="2:2" ht="12.75" customHeight="1" x14ac:dyDescent="0.2">
      <c r="B214" s="13"/>
    </row>
    <row r="215" spans="2:2" ht="12.75" customHeight="1" x14ac:dyDescent="0.2">
      <c r="B215" s="13"/>
    </row>
    <row r="216" spans="2:2" ht="12.75" customHeight="1" x14ac:dyDescent="0.2">
      <c r="B216" s="13"/>
    </row>
    <row r="217" spans="2:2" ht="12.75" customHeight="1" x14ac:dyDescent="0.2">
      <c r="B217" s="13"/>
    </row>
    <row r="218" spans="2:2" ht="12.75" customHeight="1" x14ac:dyDescent="0.2">
      <c r="B218" s="13"/>
    </row>
    <row r="219" spans="2:2" ht="12.75" customHeight="1" x14ac:dyDescent="0.2">
      <c r="B219" s="13"/>
    </row>
    <row r="220" spans="2:2" ht="12.75" customHeight="1" x14ac:dyDescent="0.2">
      <c r="B220" s="13"/>
    </row>
    <row r="221" spans="2:2" ht="12.75" customHeight="1" x14ac:dyDescent="0.2">
      <c r="B221" s="13"/>
    </row>
    <row r="222" spans="2:2" ht="12.75" customHeight="1" x14ac:dyDescent="0.2">
      <c r="B222" s="13"/>
    </row>
    <row r="223" spans="2:2" ht="12.75" customHeight="1" x14ac:dyDescent="0.2">
      <c r="B223" s="13"/>
    </row>
    <row r="224" spans="2:2" ht="12.75" customHeight="1" x14ac:dyDescent="0.2">
      <c r="B224" s="13"/>
    </row>
    <row r="225" spans="2:2" ht="12.75" customHeight="1" x14ac:dyDescent="0.2">
      <c r="B225" s="13"/>
    </row>
    <row r="226" spans="2:2" ht="12.75" customHeight="1" x14ac:dyDescent="0.2">
      <c r="B226" s="13"/>
    </row>
    <row r="227" spans="2:2" ht="12.75" customHeight="1" x14ac:dyDescent="0.2">
      <c r="B227" s="13"/>
    </row>
    <row r="228" spans="2:2" ht="12.75" customHeight="1" x14ac:dyDescent="0.2">
      <c r="B228" s="13"/>
    </row>
    <row r="229" spans="2:2" ht="12.75" customHeight="1" x14ac:dyDescent="0.2">
      <c r="B229" s="13"/>
    </row>
    <row r="230" spans="2:2" ht="12.75" customHeight="1" x14ac:dyDescent="0.2">
      <c r="B230" s="13"/>
    </row>
    <row r="231" spans="2:2" ht="12.75" customHeight="1" x14ac:dyDescent="0.2">
      <c r="B231" s="13"/>
    </row>
    <row r="232" spans="2:2" ht="12.75" customHeight="1" x14ac:dyDescent="0.2">
      <c r="B232" s="13"/>
    </row>
    <row r="233" spans="2:2" ht="12.75" customHeight="1" x14ac:dyDescent="0.2">
      <c r="B233" s="13"/>
    </row>
    <row r="234" spans="2:2" ht="12.75" customHeight="1" x14ac:dyDescent="0.2">
      <c r="B234" s="13"/>
    </row>
    <row r="235" spans="2:2" ht="12.75" customHeight="1" x14ac:dyDescent="0.2">
      <c r="B235" s="13"/>
    </row>
    <row r="236" spans="2:2" ht="12.75" customHeight="1" x14ac:dyDescent="0.2">
      <c r="B236" s="13"/>
    </row>
    <row r="237" spans="2:2" ht="12.75" customHeight="1" x14ac:dyDescent="0.2">
      <c r="B237" s="13"/>
    </row>
    <row r="238" spans="2:2" ht="12.75" customHeight="1" x14ac:dyDescent="0.2">
      <c r="B238" s="13"/>
    </row>
    <row r="239" spans="2:2" ht="12.75" customHeight="1" x14ac:dyDescent="0.2">
      <c r="B239" s="13"/>
    </row>
    <row r="240" spans="2:2" ht="12.75" customHeight="1" x14ac:dyDescent="0.2">
      <c r="B240" s="13"/>
    </row>
    <row r="241" spans="2:2" ht="12.75" customHeight="1" x14ac:dyDescent="0.2">
      <c r="B241" s="13"/>
    </row>
    <row r="242" spans="2:2" ht="12.75" customHeight="1" x14ac:dyDescent="0.2">
      <c r="B242" s="13"/>
    </row>
    <row r="243" spans="2:2" ht="12.75" customHeight="1" x14ac:dyDescent="0.2">
      <c r="B243" s="13"/>
    </row>
    <row r="244" spans="2:2" ht="12.75" customHeight="1" x14ac:dyDescent="0.2">
      <c r="B244" s="13"/>
    </row>
    <row r="245" spans="2:2" ht="12.75" customHeight="1" x14ac:dyDescent="0.2">
      <c r="B245" s="13"/>
    </row>
    <row r="246" spans="2:2" ht="12.75" customHeight="1" x14ac:dyDescent="0.2">
      <c r="B246" s="13"/>
    </row>
    <row r="247" spans="2:2" ht="12.75" customHeight="1" x14ac:dyDescent="0.2">
      <c r="B247" s="13"/>
    </row>
    <row r="248" spans="2:2" ht="12.75" customHeight="1" x14ac:dyDescent="0.2">
      <c r="B248" s="13"/>
    </row>
    <row r="249" spans="2:2" ht="12.75" customHeight="1" x14ac:dyDescent="0.2">
      <c r="B249" s="13"/>
    </row>
    <row r="250" spans="2:2" ht="12.75" customHeight="1" x14ac:dyDescent="0.2">
      <c r="B250" s="13"/>
    </row>
    <row r="251" spans="2:2" ht="12.75" customHeight="1" x14ac:dyDescent="0.2">
      <c r="B251" s="13"/>
    </row>
    <row r="252" spans="2:2" ht="12.75" customHeight="1" x14ac:dyDescent="0.2">
      <c r="B252" s="13"/>
    </row>
    <row r="253" spans="2:2" ht="12.75" customHeight="1" x14ac:dyDescent="0.2">
      <c r="B253" s="13"/>
    </row>
    <row r="254" spans="2:2" ht="12.75" customHeight="1" x14ac:dyDescent="0.2">
      <c r="B254" s="13"/>
    </row>
    <row r="255" spans="2:2" ht="12.75" customHeight="1" x14ac:dyDescent="0.2">
      <c r="B255" s="13"/>
    </row>
    <row r="256" spans="2:2" ht="12.75" customHeight="1" x14ac:dyDescent="0.2">
      <c r="B256" s="13"/>
    </row>
    <row r="257" spans="2:2" ht="12.75" customHeight="1" x14ac:dyDescent="0.2">
      <c r="B257" s="13"/>
    </row>
    <row r="258" spans="2:2" ht="12.75" customHeight="1" x14ac:dyDescent="0.2">
      <c r="B258" s="13"/>
    </row>
    <row r="259" spans="2:2" ht="12.75" customHeight="1" x14ac:dyDescent="0.2">
      <c r="B259" s="13"/>
    </row>
    <row r="260" spans="2:2" ht="12.75" customHeight="1" x14ac:dyDescent="0.2">
      <c r="B260" s="13"/>
    </row>
    <row r="261" spans="2:2" ht="12.75" customHeight="1" x14ac:dyDescent="0.2">
      <c r="B261" s="13"/>
    </row>
    <row r="262" spans="2:2" ht="12.75" customHeight="1" x14ac:dyDescent="0.2">
      <c r="B262" s="13"/>
    </row>
    <row r="263" spans="2:2" ht="12.75" customHeight="1" x14ac:dyDescent="0.2">
      <c r="B263" s="13"/>
    </row>
    <row r="264" spans="2:2" ht="12.75" customHeight="1" x14ac:dyDescent="0.2">
      <c r="B264" s="13"/>
    </row>
    <row r="265" spans="2:2" ht="12.75" customHeight="1" x14ac:dyDescent="0.2">
      <c r="B265" s="13"/>
    </row>
    <row r="266" spans="2:2" ht="12.75" customHeight="1" x14ac:dyDescent="0.2">
      <c r="B266" s="13"/>
    </row>
    <row r="267" spans="2:2" ht="12.75" customHeight="1" x14ac:dyDescent="0.2">
      <c r="B267" s="13"/>
    </row>
    <row r="268" spans="2:2" ht="12.75" customHeight="1" x14ac:dyDescent="0.2">
      <c r="B268" s="13"/>
    </row>
    <row r="269" spans="2:2" ht="12.75" customHeight="1" x14ac:dyDescent="0.2">
      <c r="B269" s="13"/>
    </row>
    <row r="270" spans="2:2" ht="12.75" customHeight="1" x14ac:dyDescent="0.2">
      <c r="B270" s="13"/>
    </row>
    <row r="271" spans="2:2" ht="12.75" customHeight="1" x14ac:dyDescent="0.2">
      <c r="B271" s="13"/>
    </row>
    <row r="272" spans="2:2" ht="12.75" customHeight="1" x14ac:dyDescent="0.2">
      <c r="B272" s="13"/>
    </row>
    <row r="273" spans="2:2" ht="12.75" customHeight="1" x14ac:dyDescent="0.2">
      <c r="B273" s="13"/>
    </row>
    <row r="274" spans="2:2" ht="12.75" customHeight="1" x14ac:dyDescent="0.2">
      <c r="B274" s="13"/>
    </row>
    <row r="275" spans="2:2" ht="12.75" customHeight="1" x14ac:dyDescent="0.2">
      <c r="B275" s="13"/>
    </row>
    <row r="276" spans="2:2" ht="12.75" customHeight="1" x14ac:dyDescent="0.2">
      <c r="B276" s="13"/>
    </row>
    <row r="277" spans="2:2" ht="12.75" customHeight="1" x14ac:dyDescent="0.2">
      <c r="B277" s="13"/>
    </row>
    <row r="278" spans="2:2" ht="12.75" customHeight="1" x14ac:dyDescent="0.2">
      <c r="B278" s="13"/>
    </row>
    <row r="279" spans="2:2" ht="12.75" customHeight="1" x14ac:dyDescent="0.2">
      <c r="B279" s="13"/>
    </row>
    <row r="280" spans="2:2" ht="12.75" customHeight="1" x14ac:dyDescent="0.2">
      <c r="B280" s="13"/>
    </row>
    <row r="281" spans="2:2" ht="12.75" customHeight="1" x14ac:dyDescent="0.2">
      <c r="B281" s="13"/>
    </row>
    <row r="282" spans="2:2" ht="12.75" customHeight="1" x14ac:dyDescent="0.2">
      <c r="B282" s="13"/>
    </row>
    <row r="283" spans="2:2" ht="12.75" customHeight="1" x14ac:dyDescent="0.2">
      <c r="B283" s="13"/>
    </row>
    <row r="284" spans="2:2" ht="12.75" customHeight="1" x14ac:dyDescent="0.2">
      <c r="B284" s="13"/>
    </row>
    <row r="285" spans="2:2" ht="12.75" customHeight="1" x14ac:dyDescent="0.2">
      <c r="B285" s="13"/>
    </row>
    <row r="286" spans="2:2" ht="12.75" customHeight="1" x14ac:dyDescent="0.2">
      <c r="B286" s="13"/>
    </row>
    <row r="287" spans="2:2" ht="12.75" customHeight="1" x14ac:dyDescent="0.2">
      <c r="B287" s="13"/>
    </row>
    <row r="288" spans="2:2" ht="12.75" customHeight="1" x14ac:dyDescent="0.2">
      <c r="B288" s="13"/>
    </row>
    <row r="289" spans="2:2" ht="12.75" customHeight="1" x14ac:dyDescent="0.2">
      <c r="B289" s="13"/>
    </row>
    <row r="290" spans="2:2" ht="12.75" customHeight="1" x14ac:dyDescent="0.2">
      <c r="B290" s="13"/>
    </row>
    <row r="291" spans="2:2" ht="12.75" customHeight="1" x14ac:dyDescent="0.2">
      <c r="B291" s="13"/>
    </row>
    <row r="292" spans="2:2" ht="12.75" customHeight="1" x14ac:dyDescent="0.2">
      <c r="B292" s="13"/>
    </row>
    <row r="293" spans="2:2" ht="12.75" customHeight="1" x14ac:dyDescent="0.2">
      <c r="B293" s="13"/>
    </row>
    <row r="294" spans="2:2" ht="12.75" customHeight="1" x14ac:dyDescent="0.2">
      <c r="B294" s="13"/>
    </row>
    <row r="295" spans="2:2" ht="12.75" customHeight="1" x14ac:dyDescent="0.2">
      <c r="B295" s="13"/>
    </row>
    <row r="296" spans="2:2" ht="12.75" customHeight="1" x14ac:dyDescent="0.2">
      <c r="B296" s="13"/>
    </row>
    <row r="297" spans="2:2" ht="12.75" customHeight="1" x14ac:dyDescent="0.2">
      <c r="B297" s="13"/>
    </row>
    <row r="298" spans="2:2" ht="12.75" customHeight="1" x14ac:dyDescent="0.2">
      <c r="B298" s="13"/>
    </row>
    <row r="299" spans="2:2" ht="12.75" customHeight="1" x14ac:dyDescent="0.2">
      <c r="B299" s="13"/>
    </row>
    <row r="300" spans="2:2" ht="12.75" customHeight="1" x14ac:dyDescent="0.2">
      <c r="B300" s="13"/>
    </row>
    <row r="301" spans="2:2" ht="12.75" customHeight="1" x14ac:dyDescent="0.2">
      <c r="B301" s="13"/>
    </row>
    <row r="302" spans="2:2" ht="12.75" customHeight="1" x14ac:dyDescent="0.2">
      <c r="B302" s="13"/>
    </row>
    <row r="303" spans="2:2" ht="12.75" customHeight="1" x14ac:dyDescent="0.2">
      <c r="B303" s="13"/>
    </row>
    <row r="304" spans="2:2" ht="12.75" customHeight="1" x14ac:dyDescent="0.2">
      <c r="B304" s="13"/>
    </row>
    <row r="305" spans="2:2" ht="12.75" customHeight="1" x14ac:dyDescent="0.2">
      <c r="B305" s="13"/>
    </row>
    <row r="306" spans="2:2" ht="12.75" customHeight="1" x14ac:dyDescent="0.2">
      <c r="B306" s="13"/>
    </row>
    <row r="307" spans="2:2" ht="12.75" customHeight="1" x14ac:dyDescent="0.2">
      <c r="B307" s="13"/>
    </row>
    <row r="308" spans="2:2" ht="12.75" customHeight="1" x14ac:dyDescent="0.2">
      <c r="B308" s="13"/>
    </row>
    <row r="309" spans="2:2" ht="12.75" customHeight="1" x14ac:dyDescent="0.2">
      <c r="B309" s="13"/>
    </row>
    <row r="310" spans="2:2" ht="12.75" customHeight="1" x14ac:dyDescent="0.2">
      <c r="B310" s="13"/>
    </row>
    <row r="311" spans="2:2" ht="12.75" customHeight="1" x14ac:dyDescent="0.2">
      <c r="B311" s="13"/>
    </row>
    <row r="312" spans="2:2" ht="12.75" customHeight="1" x14ac:dyDescent="0.2">
      <c r="B312" s="13"/>
    </row>
    <row r="313" spans="2:2" ht="12.75" customHeight="1" x14ac:dyDescent="0.2">
      <c r="B313" s="13"/>
    </row>
    <row r="314" spans="2:2" ht="12.75" customHeight="1" x14ac:dyDescent="0.2">
      <c r="B314" s="13"/>
    </row>
    <row r="315" spans="2:2" ht="12.75" customHeight="1" x14ac:dyDescent="0.2">
      <c r="B315" s="13"/>
    </row>
    <row r="316" spans="2:2" ht="12.75" customHeight="1" x14ac:dyDescent="0.2">
      <c r="B316" s="13"/>
    </row>
    <row r="317" spans="2:2" ht="12.75" customHeight="1" x14ac:dyDescent="0.2">
      <c r="B317" s="13"/>
    </row>
    <row r="318" spans="2:2" ht="12.75" customHeight="1" x14ac:dyDescent="0.2">
      <c r="B318" s="13"/>
    </row>
    <row r="319" spans="2:2" ht="12.75" customHeight="1" x14ac:dyDescent="0.2">
      <c r="B319" s="13"/>
    </row>
    <row r="320" spans="2:2" ht="12.75" customHeight="1" x14ac:dyDescent="0.2">
      <c r="B320" s="13"/>
    </row>
    <row r="321" spans="2:2" ht="12.75" customHeight="1" x14ac:dyDescent="0.2">
      <c r="B321" s="13"/>
    </row>
    <row r="322" spans="2:2" ht="12.75" customHeight="1" x14ac:dyDescent="0.2">
      <c r="B322" s="13"/>
    </row>
    <row r="323" spans="2:2" ht="12.75" customHeight="1" x14ac:dyDescent="0.2">
      <c r="B323" s="13"/>
    </row>
    <row r="324" spans="2:2" ht="12.75" customHeight="1" x14ac:dyDescent="0.2">
      <c r="B324" s="13"/>
    </row>
    <row r="325" spans="2:2" ht="12.75" customHeight="1" x14ac:dyDescent="0.2">
      <c r="B325" s="13"/>
    </row>
    <row r="326" spans="2:2" ht="12.75" customHeight="1" x14ac:dyDescent="0.2">
      <c r="B326" s="13"/>
    </row>
    <row r="327" spans="2:2" ht="12.75" customHeight="1" x14ac:dyDescent="0.2">
      <c r="B327" s="13"/>
    </row>
    <row r="328" spans="2:2" ht="12.75" customHeight="1" x14ac:dyDescent="0.2">
      <c r="B328" s="13"/>
    </row>
    <row r="329" spans="2:2" ht="12.75" customHeight="1" x14ac:dyDescent="0.2">
      <c r="B329" s="13"/>
    </row>
    <row r="330" spans="2:2" ht="12.75" customHeight="1" x14ac:dyDescent="0.2">
      <c r="B330" s="13"/>
    </row>
    <row r="331" spans="2:2" ht="12.75" customHeight="1" x14ac:dyDescent="0.2">
      <c r="B331" s="13"/>
    </row>
    <row r="332" spans="2:2" ht="12.75" customHeight="1" x14ac:dyDescent="0.2">
      <c r="B332" s="13"/>
    </row>
    <row r="333" spans="2:2" ht="12.75" customHeight="1" x14ac:dyDescent="0.2">
      <c r="B333" s="13"/>
    </row>
  </sheetData>
  <mergeCells count="31">
    <mergeCell ref="P6:Q7"/>
    <mergeCell ref="R6:S7"/>
    <mergeCell ref="AB2:AB3"/>
    <mergeCell ref="AC2:AC3"/>
    <mergeCell ref="AB4:AB7"/>
    <mergeCell ref="AC4:AC7"/>
    <mergeCell ref="X6:X7"/>
    <mergeCell ref="Y6:Y7"/>
    <mergeCell ref="X4:Y5"/>
    <mergeCell ref="Z4:Z7"/>
    <mergeCell ref="A4:A7"/>
    <mergeCell ref="B4:B7"/>
    <mergeCell ref="E4:E7"/>
    <mergeCell ref="F4:F7"/>
    <mergeCell ref="C4:D5"/>
    <mergeCell ref="T6:U7"/>
    <mergeCell ref="V6:W7"/>
    <mergeCell ref="C6:C7"/>
    <mergeCell ref="D6:D7"/>
    <mergeCell ref="G4:G7"/>
    <mergeCell ref="H4:H7"/>
    <mergeCell ref="I4:I7"/>
    <mergeCell ref="P4:W5"/>
    <mergeCell ref="K6:K7"/>
    <mergeCell ref="L6:L7"/>
    <mergeCell ref="M6:M7"/>
    <mergeCell ref="N6:N7"/>
    <mergeCell ref="J4:J7"/>
    <mergeCell ref="K4:O4"/>
    <mergeCell ref="K5:O5"/>
    <mergeCell ref="O6:O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7030A0"/>
  </sheetPr>
  <dimension ref="A1:AE6544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40" sqref="F40"/>
    </sheetView>
  </sheetViews>
  <sheetFormatPr defaultColWidth="9.140625" defaultRowHeight="12.75" customHeight="1" x14ac:dyDescent="0.25"/>
  <cols>
    <col min="1" max="1" width="13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29" style="53" customWidth="1"/>
    <col min="6" max="6" width="15.7109375" style="53" customWidth="1"/>
    <col min="7" max="7" width="11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.140625" style="27" customWidth="1"/>
    <col min="23" max="25" width="11.28515625" style="27" customWidth="1"/>
    <col min="26" max="26" width="9.42578125" style="69" customWidth="1"/>
    <col min="27" max="27" width="10.140625" style="27" customWidth="1"/>
    <col min="28" max="28" width="7" style="27" customWidth="1"/>
    <col min="29" max="29" width="7.42578125" style="27" customWidth="1"/>
    <col min="30" max="16384" width="9.140625" style="27"/>
  </cols>
  <sheetData>
    <row r="1" spans="1:31" ht="12.75" customHeight="1" x14ac:dyDescent="0.25">
      <c r="A1" s="52" t="s">
        <v>252</v>
      </c>
      <c r="B1" s="50"/>
    </row>
    <row r="2" spans="1:31" ht="22.5" customHeight="1" x14ac:dyDescent="0.25">
      <c r="A2" s="329" t="s">
        <v>593</v>
      </c>
      <c r="B2" s="330"/>
      <c r="E2" s="330"/>
      <c r="X2" s="782" t="s">
        <v>595</v>
      </c>
      <c r="Y2" s="782"/>
      <c r="Z2" s="782"/>
    </row>
    <row r="3" spans="1:31" ht="22.5" customHeight="1" thickBot="1" x14ac:dyDescent="0.3">
      <c r="A3" s="332" t="s">
        <v>594</v>
      </c>
      <c r="B3" s="429">
        <f>РВ_МВ_Банкя!B3</f>
        <v>46204</v>
      </c>
      <c r="E3" s="57"/>
      <c r="I3" s="46"/>
      <c r="J3" s="46"/>
      <c r="K3" s="46"/>
      <c r="L3" s="46"/>
      <c r="M3" s="46"/>
      <c r="W3" s="69"/>
      <c r="X3" s="61" t="s">
        <v>400</v>
      </c>
      <c r="Y3" s="61" t="s">
        <v>396</v>
      </c>
      <c r="Z3" s="61" t="s">
        <v>397</v>
      </c>
    </row>
    <row r="4" spans="1:31" ht="12.75" customHeight="1" thickBot="1" x14ac:dyDescent="0.3">
      <c r="A4" s="685" t="s">
        <v>229</v>
      </c>
      <c r="B4" s="685" t="s">
        <v>158</v>
      </c>
      <c r="C4" s="676" t="s">
        <v>45</v>
      </c>
      <c r="D4" s="677"/>
      <c r="E4" s="687" t="s">
        <v>227</v>
      </c>
      <c r="F4" s="647" t="s">
        <v>233</v>
      </c>
      <c r="G4" s="647" t="s">
        <v>208</v>
      </c>
      <c r="H4" s="647" t="s">
        <v>234</v>
      </c>
      <c r="I4" s="655" t="s">
        <v>285</v>
      </c>
      <c r="J4" s="656"/>
      <c r="K4" s="656"/>
      <c r="L4" s="656"/>
      <c r="M4" s="657"/>
      <c r="N4" s="658" t="s">
        <v>539</v>
      </c>
      <c r="O4" s="659"/>
      <c r="P4" s="659"/>
      <c r="Q4" s="659"/>
      <c r="R4" s="659"/>
      <c r="S4" s="659"/>
      <c r="T4" s="660"/>
      <c r="U4" s="661"/>
      <c r="V4" s="647" t="s">
        <v>322</v>
      </c>
      <c r="W4" s="692" t="s">
        <v>321</v>
      </c>
      <c r="X4" s="639" t="s">
        <v>342</v>
      </c>
      <c r="Y4" s="639" t="s">
        <v>342</v>
      </c>
      <c r="Z4" s="639" t="s">
        <v>342</v>
      </c>
      <c r="AA4" s="639" t="s">
        <v>342</v>
      </c>
    </row>
    <row r="5" spans="1:31" ht="12.75" customHeight="1" thickBot="1" x14ac:dyDescent="0.3">
      <c r="A5" s="648"/>
      <c r="B5" s="648"/>
      <c r="C5" s="690"/>
      <c r="D5" s="691"/>
      <c r="E5" s="688"/>
      <c r="F5" s="648"/>
      <c r="G5" s="648"/>
      <c r="H5" s="648"/>
      <c r="I5" s="665" t="s">
        <v>41</v>
      </c>
      <c r="J5" s="666"/>
      <c r="K5" s="666"/>
      <c r="L5" s="666"/>
      <c r="M5" s="667"/>
      <c r="N5" s="662"/>
      <c r="O5" s="663"/>
      <c r="P5" s="663"/>
      <c r="Q5" s="663"/>
      <c r="R5" s="663"/>
      <c r="S5" s="663"/>
      <c r="T5" s="663"/>
      <c r="U5" s="664"/>
      <c r="V5" s="648"/>
      <c r="W5" s="693"/>
      <c r="X5" s="640"/>
      <c r="Y5" s="640"/>
      <c r="Z5" s="640"/>
      <c r="AA5" s="640"/>
    </row>
    <row r="6" spans="1:31" ht="12.75" customHeight="1" x14ac:dyDescent="0.25">
      <c r="A6" s="648"/>
      <c r="B6" s="648"/>
      <c r="C6" s="682" t="s">
        <v>13</v>
      </c>
      <c r="D6" s="682" t="s">
        <v>14</v>
      </c>
      <c r="E6" s="688"/>
      <c r="F6" s="648"/>
      <c r="G6" s="648"/>
      <c r="H6" s="648"/>
      <c r="I6" s="671" t="s">
        <v>235</v>
      </c>
      <c r="J6" s="654" t="s">
        <v>275</v>
      </c>
      <c r="K6" s="654" t="s">
        <v>276</v>
      </c>
      <c r="L6" s="680" t="s">
        <v>236</v>
      </c>
      <c r="M6" s="673" t="s">
        <v>279</v>
      </c>
      <c r="N6" s="674" t="s">
        <v>202</v>
      </c>
      <c r="O6" s="651"/>
      <c r="P6" s="650" t="s">
        <v>102</v>
      </c>
      <c r="Q6" s="651"/>
      <c r="R6" s="650" t="s">
        <v>244</v>
      </c>
      <c r="S6" s="651"/>
      <c r="T6" s="650" t="s">
        <v>165</v>
      </c>
      <c r="U6" s="683"/>
      <c r="V6" s="648"/>
      <c r="W6" s="693"/>
      <c r="X6" s="640"/>
      <c r="Y6" s="640"/>
      <c r="Z6" s="640"/>
      <c r="AA6" s="640"/>
    </row>
    <row r="7" spans="1:31" ht="18.75" customHeight="1" x14ac:dyDescent="0.25">
      <c r="A7" s="706"/>
      <c r="B7" s="648"/>
      <c r="C7" s="682"/>
      <c r="D7" s="682"/>
      <c r="E7" s="688"/>
      <c r="F7" s="648"/>
      <c r="G7" s="648"/>
      <c r="H7" s="648"/>
      <c r="I7" s="671"/>
      <c r="J7" s="682"/>
      <c r="K7" s="682"/>
      <c r="L7" s="682"/>
      <c r="M7" s="702"/>
      <c r="N7" s="704"/>
      <c r="O7" s="703"/>
      <c r="P7" s="702"/>
      <c r="Q7" s="703"/>
      <c r="R7" s="702"/>
      <c r="S7" s="703"/>
      <c r="T7" s="702"/>
      <c r="U7" s="705"/>
      <c r="V7" s="648"/>
      <c r="W7" s="693"/>
      <c r="X7" s="641"/>
      <c r="Y7" s="641"/>
      <c r="Z7" s="641"/>
      <c r="AA7" s="641"/>
      <c r="AC7" s="59"/>
      <c r="AD7" s="59"/>
      <c r="AE7" s="59"/>
    </row>
    <row r="8" spans="1:31" s="28" customFormat="1" ht="26.25" hidden="1" customHeight="1" thickBot="1" x14ac:dyDescent="0.3">
      <c r="A8" s="154" t="s">
        <v>64</v>
      </c>
      <c r="B8" s="207">
        <v>37082</v>
      </c>
      <c r="C8" s="228">
        <v>37082</v>
      </c>
      <c r="D8" s="228">
        <v>40734</v>
      </c>
      <c r="E8" s="312" t="s">
        <v>544</v>
      </c>
      <c r="F8" s="154" t="s">
        <v>51</v>
      </c>
      <c r="G8" s="154" t="s">
        <v>281</v>
      </c>
      <c r="H8" s="157" t="s">
        <v>205</v>
      </c>
      <c r="I8" s="157" t="s">
        <v>204</v>
      </c>
      <c r="J8" s="157" t="s">
        <v>204</v>
      </c>
      <c r="K8" s="157" t="s">
        <v>215</v>
      </c>
      <c r="L8" s="157" t="s">
        <v>226</v>
      </c>
      <c r="M8" s="157" t="s">
        <v>232</v>
      </c>
      <c r="N8" s="272">
        <v>0.25</v>
      </c>
      <c r="O8" s="154"/>
      <c r="P8" s="157"/>
      <c r="Q8" s="157"/>
      <c r="R8" s="157"/>
      <c r="S8" s="157"/>
      <c r="T8" s="154">
        <v>7884</v>
      </c>
      <c r="U8" s="157"/>
      <c r="V8" s="271" t="s">
        <v>309</v>
      </c>
      <c r="W8" s="228">
        <v>40732</v>
      </c>
      <c r="X8" s="203"/>
      <c r="Y8" s="272"/>
      <c r="Z8" s="272"/>
      <c r="AA8" s="272"/>
    </row>
    <row r="9" spans="1:31" s="28" customFormat="1" ht="26.25" hidden="1" customHeight="1" x14ac:dyDescent="0.25">
      <c r="A9" s="146" t="s">
        <v>32</v>
      </c>
      <c r="B9" s="147">
        <v>39720</v>
      </c>
      <c r="C9" s="147">
        <v>39752</v>
      </c>
      <c r="D9" s="147">
        <v>41122</v>
      </c>
      <c r="E9" s="286" t="s">
        <v>302</v>
      </c>
      <c r="F9" s="146" t="s">
        <v>51</v>
      </c>
      <c r="G9" s="146" t="s">
        <v>281</v>
      </c>
      <c r="H9" s="148" t="s">
        <v>38</v>
      </c>
      <c r="I9" s="148" t="s">
        <v>204</v>
      </c>
      <c r="J9" s="148" t="s">
        <v>204</v>
      </c>
      <c r="K9" s="148"/>
      <c r="L9" s="148" t="s">
        <v>226</v>
      </c>
      <c r="M9" s="148" t="s">
        <v>232</v>
      </c>
      <c r="N9" s="240">
        <v>0.16300000000000001</v>
      </c>
      <c r="O9" s="148" t="s">
        <v>98</v>
      </c>
      <c r="P9" s="214"/>
      <c r="Q9" s="148"/>
      <c r="R9" s="214"/>
      <c r="S9" s="148"/>
      <c r="T9" s="210">
        <v>2535</v>
      </c>
      <c r="U9" s="240"/>
      <c r="V9" s="253"/>
      <c r="W9" s="184"/>
      <c r="X9" s="184"/>
      <c r="Y9" s="240"/>
      <c r="Z9" s="240"/>
      <c r="AA9" s="240"/>
    </row>
    <row r="10" spans="1:31" s="28" customFormat="1" ht="26.25" hidden="1" customHeight="1" x14ac:dyDescent="0.25">
      <c r="A10" s="146" t="s">
        <v>437</v>
      </c>
      <c r="B10" s="147">
        <v>41541</v>
      </c>
      <c r="C10" s="147">
        <v>41541</v>
      </c>
      <c r="D10" s="147">
        <v>45193</v>
      </c>
      <c r="E10" s="286" t="s">
        <v>768</v>
      </c>
      <c r="F10" s="146" t="s">
        <v>51</v>
      </c>
      <c r="G10" s="146" t="s">
        <v>281</v>
      </c>
      <c r="H10" s="148" t="s">
        <v>38</v>
      </c>
      <c r="I10" s="148" t="s">
        <v>204</v>
      </c>
      <c r="J10" s="148" t="s">
        <v>204</v>
      </c>
      <c r="K10" s="148"/>
      <c r="L10" s="148" t="s">
        <v>226</v>
      </c>
      <c r="M10" s="148" t="s">
        <v>232</v>
      </c>
      <c r="N10" s="240">
        <v>0.16600000000000001</v>
      </c>
      <c r="O10" s="148"/>
      <c r="P10" s="214"/>
      <c r="Q10" s="148"/>
      <c r="R10" s="214"/>
      <c r="S10" s="148"/>
      <c r="T10" s="210" t="s">
        <v>438</v>
      </c>
      <c r="U10" s="240"/>
      <c r="V10" s="253" t="s">
        <v>817</v>
      </c>
      <c r="W10" s="287">
        <v>44803</v>
      </c>
      <c r="X10" s="184"/>
      <c r="Y10" s="240"/>
      <c r="Z10" s="240"/>
      <c r="AA10" s="240"/>
    </row>
    <row r="11" spans="1:31" s="28" customFormat="1" ht="16.5" hidden="1" customHeight="1" thickBot="1" x14ac:dyDescent="0.3">
      <c r="A11" s="307" t="s">
        <v>816</v>
      </c>
      <c r="B11" s="423">
        <v>44803</v>
      </c>
      <c r="C11" s="423">
        <v>44803</v>
      </c>
      <c r="D11" s="423">
        <v>45193</v>
      </c>
      <c r="E11" s="297" t="s">
        <v>769</v>
      </c>
      <c r="F11" s="307" t="s">
        <v>51</v>
      </c>
      <c r="G11" s="307" t="s">
        <v>281</v>
      </c>
      <c r="H11" s="297" t="s">
        <v>38</v>
      </c>
      <c r="I11" s="157" t="s">
        <v>204</v>
      </c>
      <c r="J11" s="157" t="s">
        <v>204</v>
      </c>
      <c r="K11" s="157"/>
      <c r="L11" s="157" t="s">
        <v>226</v>
      </c>
      <c r="M11" s="148" t="s">
        <v>232</v>
      </c>
      <c r="N11" s="240">
        <v>0.88</v>
      </c>
      <c r="O11" s="297"/>
      <c r="P11" s="297"/>
      <c r="Q11" s="297"/>
      <c r="R11" s="297"/>
      <c r="S11" s="297"/>
      <c r="T11" s="569">
        <f>N11*86.4*365</f>
        <v>27751.680000000004</v>
      </c>
      <c r="U11" s="570"/>
      <c r="V11" s="556" t="s">
        <v>815</v>
      </c>
      <c r="W11" s="556"/>
      <c r="X11" s="556"/>
      <c r="Y11" s="517"/>
      <c r="Z11" s="517"/>
      <c r="AA11" s="517"/>
    </row>
    <row r="12" spans="1:31" ht="16.5" customHeight="1" thickBot="1" x14ac:dyDescent="0.3">
      <c r="A12" s="217">
        <v>11610102</v>
      </c>
      <c r="B12" s="218">
        <v>44931</v>
      </c>
      <c r="C12" s="218">
        <v>44931</v>
      </c>
      <c r="D12" s="218">
        <v>48584</v>
      </c>
      <c r="E12" s="219" t="s">
        <v>769</v>
      </c>
      <c r="F12" s="217" t="s">
        <v>51</v>
      </c>
      <c r="G12" s="217" t="s">
        <v>281</v>
      </c>
      <c r="H12" s="176" t="s">
        <v>854</v>
      </c>
      <c r="I12" s="176" t="s">
        <v>204</v>
      </c>
      <c r="J12" s="176" t="s">
        <v>204</v>
      </c>
      <c r="K12" s="176"/>
      <c r="L12" s="176" t="s">
        <v>226</v>
      </c>
      <c r="M12" s="170" t="s">
        <v>232</v>
      </c>
      <c r="N12" s="276">
        <v>0.88</v>
      </c>
      <c r="O12" s="219"/>
      <c r="P12" s="219"/>
      <c r="Q12" s="219"/>
      <c r="R12" s="219"/>
      <c r="S12" s="219"/>
      <c r="T12" s="515">
        <f>N12*86.4*365</f>
        <v>27751.680000000004</v>
      </c>
      <c r="U12" s="571"/>
      <c r="V12" s="244"/>
      <c r="W12" s="244"/>
      <c r="X12" s="244"/>
      <c r="Y12" s="245">
        <v>0.88</v>
      </c>
      <c r="Z12" s="245"/>
      <c r="AA12" s="450">
        <v>0.88</v>
      </c>
    </row>
    <row r="13" spans="1:31" ht="19.5" customHeight="1" thickBot="1" x14ac:dyDescent="0.3">
      <c r="A13" s="217" t="s">
        <v>832</v>
      </c>
      <c r="B13" s="218">
        <v>45042</v>
      </c>
      <c r="C13" s="218">
        <v>45042</v>
      </c>
      <c r="D13" s="218">
        <v>48695</v>
      </c>
      <c r="E13" s="219" t="s">
        <v>769</v>
      </c>
      <c r="F13" s="217" t="s">
        <v>51</v>
      </c>
      <c r="G13" s="217" t="s">
        <v>68</v>
      </c>
      <c r="H13" s="176" t="s">
        <v>854</v>
      </c>
      <c r="I13" s="176" t="s">
        <v>204</v>
      </c>
      <c r="J13" s="176" t="s">
        <v>204</v>
      </c>
      <c r="K13" s="176"/>
      <c r="L13" s="176" t="s">
        <v>226</v>
      </c>
      <c r="M13" s="170" t="s">
        <v>232</v>
      </c>
      <c r="N13" s="557">
        <v>1.66</v>
      </c>
      <c r="O13" s="219"/>
      <c r="P13" s="219"/>
      <c r="Q13" s="219"/>
      <c r="R13" s="219"/>
      <c r="S13" s="219"/>
      <c r="T13" s="515"/>
      <c r="U13" s="516"/>
      <c r="V13" s="556"/>
      <c r="W13" s="244"/>
      <c r="X13" s="244"/>
      <c r="Y13" s="245"/>
      <c r="Z13" s="450">
        <v>1.6</v>
      </c>
      <c r="AA13" s="298"/>
      <c r="AB13" s="28"/>
    </row>
    <row r="14" spans="1:31" s="28" customFormat="1" ht="12.75" hidden="1" customHeight="1" thickBot="1" x14ac:dyDescent="0.3">
      <c r="A14" s="191" t="s">
        <v>30</v>
      </c>
      <c r="B14" s="192">
        <v>38467</v>
      </c>
      <c r="C14" s="192">
        <v>38467</v>
      </c>
      <c r="D14" s="192">
        <v>40658</v>
      </c>
      <c r="E14" s="193" t="s">
        <v>31</v>
      </c>
      <c r="F14" s="191" t="s">
        <v>51</v>
      </c>
      <c r="G14" s="191" t="s">
        <v>281</v>
      </c>
      <c r="H14" s="193" t="s">
        <v>268</v>
      </c>
      <c r="I14" s="193" t="s">
        <v>204</v>
      </c>
      <c r="J14" s="193" t="s">
        <v>204</v>
      </c>
      <c r="K14" s="191" t="s">
        <v>215</v>
      </c>
      <c r="L14" s="193" t="s">
        <v>226</v>
      </c>
      <c r="M14" s="193" t="s">
        <v>232</v>
      </c>
      <c r="N14" s="249">
        <v>0.186</v>
      </c>
      <c r="O14" s="193" t="s">
        <v>27</v>
      </c>
      <c r="P14" s="193"/>
      <c r="Q14" s="193"/>
      <c r="R14" s="256"/>
      <c r="S14" s="193"/>
      <c r="T14" s="255">
        <v>5637.6</v>
      </c>
      <c r="U14" s="281"/>
      <c r="V14" s="257"/>
      <c r="W14" s="197"/>
      <c r="X14" s="197"/>
      <c r="Y14" s="249"/>
      <c r="Z14" s="249"/>
      <c r="AA14" s="249"/>
    </row>
    <row r="15" spans="1:31" s="28" customFormat="1" ht="12.75" hidden="1" customHeight="1" x14ac:dyDescent="0.25">
      <c r="A15" s="146" t="s">
        <v>90</v>
      </c>
      <c r="B15" s="147">
        <v>38883</v>
      </c>
      <c r="C15" s="147">
        <v>38883</v>
      </c>
      <c r="D15" s="147">
        <v>41075</v>
      </c>
      <c r="E15" s="148" t="s">
        <v>221</v>
      </c>
      <c r="F15" s="146" t="s">
        <v>51</v>
      </c>
      <c r="G15" s="146" t="s">
        <v>68</v>
      </c>
      <c r="H15" s="148" t="s">
        <v>273</v>
      </c>
      <c r="I15" s="148" t="s">
        <v>204</v>
      </c>
      <c r="J15" s="148" t="s">
        <v>204</v>
      </c>
      <c r="K15" s="148"/>
      <c r="L15" s="148" t="s">
        <v>226</v>
      </c>
      <c r="M15" s="149">
        <v>12961</v>
      </c>
      <c r="N15" s="240">
        <v>0.2</v>
      </c>
      <c r="O15" s="148"/>
      <c r="P15" s="148"/>
      <c r="Q15" s="148"/>
      <c r="R15" s="148"/>
      <c r="S15" s="148"/>
      <c r="T15" s="150">
        <f>N15*86.4*365</f>
        <v>6307.2000000000007</v>
      </c>
      <c r="U15" s="148"/>
      <c r="V15" s="253" t="s">
        <v>577</v>
      </c>
      <c r="W15" s="287">
        <v>40581</v>
      </c>
      <c r="X15" s="184"/>
      <c r="Y15" s="248"/>
      <c r="Z15" s="240"/>
      <c r="AA15" s="240"/>
    </row>
    <row r="16" spans="1:31" s="28" customFormat="1" ht="24.75" hidden="1" customHeight="1" x14ac:dyDescent="0.25">
      <c r="A16" s="106" t="s">
        <v>348</v>
      </c>
      <c r="B16" s="107">
        <v>41072</v>
      </c>
      <c r="C16" s="107">
        <v>41076</v>
      </c>
      <c r="D16" s="107">
        <v>44728</v>
      </c>
      <c r="E16" s="109" t="s">
        <v>221</v>
      </c>
      <c r="F16" s="106" t="s">
        <v>51</v>
      </c>
      <c r="G16" s="106" t="s">
        <v>68</v>
      </c>
      <c r="H16" s="109" t="s">
        <v>273</v>
      </c>
      <c r="I16" s="109" t="s">
        <v>204</v>
      </c>
      <c r="J16" s="109" t="s">
        <v>204</v>
      </c>
      <c r="K16" s="109"/>
      <c r="L16" s="109" t="s">
        <v>226</v>
      </c>
      <c r="M16" s="115">
        <v>12961</v>
      </c>
      <c r="N16" s="236">
        <v>0.2</v>
      </c>
      <c r="O16" s="109"/>
      <c r="P16" s="109"/>
      <c r="Q16" s="109"/>
      <c r="R16" s="109"/>
      <c r="S16" s="109"/>
      <c r="T16" s="74">
        <v>6307</v>
      </c>
      <c r="U16" s="109"/>
      <c r="V16" s="108" t="s">
        <v>382</v>
      </c>
      <c r="W16" s="246" t="s">
        <v>383</v>
      </c>
      <c r="X16" s="246"/>
      <c r="Y16" s="247"/>
      <c r="Z16" s="236"/>
      <c r="AA16" s="236"/>
    </row>
    <row r="17" spans="1:29" s="28" customFormat="1" ht="20.25" hidden="1" customHeight="1" x14ac:dyDescent="0.25">
      <c r="A17" s="106" t="s">
        <v>348</v>
      </c>
      <c r="B17" s="107">
        <v>41072</v>
      </c>
      <c r="C17" s="107">
        <v>41076</v>
      </c>
      <c r="D17" s="107">
        <v>44728</v>
      </c>
      <c r="E17" s="109" t="s">
        <v>221</v>
      </c>
      <c r="F17" s="106" t="s">
        <v>51</v>
      </c>
      <c r="G17" s="106" t="s">
        <v>68</v>
      </c>
      <c r="H17" s="109" t="s">
        <v>273</v>
      </c>
      <c r="I17" s="109" t="s">
        <v>204</v>
      </c>
      <c r="J17" s="109" t="s">
        <v>204</v>
      </c>
      <c r="K17" s="109"/>
      <c r="L17" s="109" t="s">
        <v>226</v>
      </c>
      <c r="M17" s="115">
        <v>12961</v>
      </c>
      <c r="N17" s="236">
        <v>0.2</v>
      </c>
      <c r="O17" s="109"/>
      <c r="P17" s="109"/>
      <c r="Q17" s="109"/>
      <c r="R17" s="109"/>
      <c r="S17" s="109"/>
      <c r="T17" s="74">
        <v>6307</v>
      </c>
      <c r="U17" s="109"/>
      <c r="V17" s="108" t="s">
        <v>451</v>
      </c>
      <c r="W17" s="145">
        <v>41547</v>
      </c>
      <c r="X17" s="246"/>
      <c r="Y17" s="247"/>
      <c r="Z17" s="236"/>
      <c r="AA17" s="236"/>
    </row>
    <row r="18" spans="1:29" ht="27.75" customHeight="1" thickBot="1" x14ac:dyDescent="0.3">
      <c r="A18" s="174" t="s">
        <v>458</v>
      </c>
      <c r="B18" s="216" t="s">
        <v>459</v>
      </c>
      <c r="C18" s="211">
        <v>41704</v>
      </c>
      <c r="D18" s="211" t="s">
        <v>648</v>
      </c>
      <c r="E18" s="274" t="s">
        <v>457</v>
      </c>
      <c r="F18" s="174" t="s">
        <v>51</v>
      </c>
      <c r="G18" s="174" t="s">
        <v>68</v>
      </c>
      <c r="H18" s="176" t="s">
        <v>854</v>
      </c>
      <c r="I18" s="176" t="s">
        <v>204</v>
      </c>
      <c r="J18" s="176" t="s">
        <v>204</v>
      </c>
      <c r="K18" s="176"/>
      <c r="L18" s="176" t="s">
        <v>226</v>
      </c>
      <c r="M18" s="176" t="s">
        <v>232</v>
      </c>
      <c r="N18" s="238">
        <v>0.2</v>
      </c>
      <c r="O18" s="174"/>
      <c r="P18" s="176"/>
      <c r="Q18" s="176"/>
      <c r="R18" s="176"/>
      <c r="S18" s="176"/>
      <c r="T18" s="174" t="s">
        <v>460</v>
      </c>
      <c r="U18" s="176"/>
      <c r="V18" s="237" t="s">
        <v>646</v>
      </c>
      <c r="W18" s="422" t="s">
        <v>645</v>
      </c>
      <c r="X18" s="181"/>
      <c r="Y18" s="238"/>
      <c r="Z18" s="208">
        <v>0.2</v>
      </c>
      <c r="AA18" s="208">
        <v>0.2</v>
      </c>
    </row>
    <row r="19" spans="1:29" s="28" customFormat="1" ht="12.75" hidden="1" customHeight="1" x14ac:dyDescent="0.25">
      <c r="A19" s="146" t="s">
        <v>212</v>
      </c>
      <c r="B19" s="147">
        <v>39071</v>
      </c>
      <c r="C19" s="147">
        <v>39083</v>
      </c>
      <c r="D19" s="147">
        <v>42736</v>
      </c>
      <c r="E19" s="148" t="s">
        <v>197</v>
      </c>
      <c r="F19" s="146" t="s">
        <v>51</v>
      </c>
      <c r="G19" s="146" t="s">
        <v>281</v>
      </c>
      <c r="H19" s="148" t="s">
        <v>273</v>
      </c>
      <c r="I19" s="148" t="s">
        <v>204</v>
      </c>
      <c r="J19" s="148" t="s">
        <v>204</v>
      </c>
      <c r="K19" s="148"/>
      <c r="L19" s="148" t="s">
        <v>226</v>
      </c>
      <c r="M19" s="149">
        <v>12961</v>
      </c>
      <c r="N19" s="240">
        <v>0.4</v>
      </c>
      <c r="O19" s="148"/>
      <c r="P19" s="148"/>
      <c r="Q19" s="148"/>
      <c r="R19" s="148"/>
      <c r="S19" s="148"/>
      <c r="T19" s="210">
        <v>12614.4</v>
      </c>
      <c r="U19" s="273"/>
      <c r="V19" s="239" t="s">
        <v>578</v>
      </c>
      <c r="W19" s="259">
        <v>41386</v>
      </c>
      <c r="X19" s="239"/>
      <c r="Y19" s="240"/>
      <c r="Z19" s="240"/>
      <c r="AA19" s="240"/>
    </row>
    <row r="20" spans="1:29" s="28" customFormat="1" ht="15.75" hidden="1" customHeight="1" x14ac:dyDescent="0.25">
      <c r="A20" s="106" t="s">
        <v>347</v>
      </c>
      <c r="B20" s="107">
        <v>41386</v>
      </c>
      <c r="C20" s="107">
        <v>39083</v>
      </c>
      <c r="D20" s="107">
        <v>42736</v>
      </c>
      <c r="E20" s="109" t="s">
        <v>197</v>
      </c>
      <c r="F20" s="106" t="s">
        <v>51</v>
      </c>
      <c r="G20" s="106" t="s">
        <v>281</v>
      </c>
      <c r="H20" s="109" t="s">
        <v>273</v>
      </c>
      <c r="I20" s="109" t="s">
        <v>204</v>
      </c>
      <c r="J20" s="109" t="s">
        <v>204</v>
      </c>
      <c r="K20" s="109"/>
      <c r="L20" s="109" t="s">
        <v>226</v>
      </c>
      <c r="M20" s="115">
        <v>12961</v>
      </c>
      <c r="N20" s="236">
        <v>0.6</v>
      </c>
      <c r="O20" s="109"/>
      <c r="P20" s="109"/>
      <c r="Q20" s="109"/>
      <c r="R20" s="109"/>
      <c r="S20" s="109"/>
      <c r="T20" s="110">
        <v>18920</v>
      </c>
      <c r="U20" s="124"/>
      <c r="V20" s="250" t="s">
        <v>579</v>
      </c>
      <c r="W20" s="252">
        <v>42479</v>
      </c>
      <c r="X20" s="144"/>
      <c r="Y20" s="236"/>
      <c r="Z20" s="236"/>
      <c r="AA20" s="236"/>
    </row>
    <row r="21" spans="1:29" s="28" customFormat="1" ht="12.75" hidden="1" customHeight="1" x14ac:dyDescent="0.25">
      <c r="A21" s="106">
        <v>11610053</v>
      </c>
      <c r="B21" s="107">
        <v>42578</v>
      </c>
      <c r="C21" s="107">
        <v>39083</v>
      </c>
      <c r="D21" s="107">
        <v>42736</v>
      </c>
      <c r="E21" s="109" t="s">
        <v>569</v>
      </c>
      <c r="F21" s="106" t="s">
        <v>51</v>
      </c>
      <c r="G21" s="106" t="s">
        <v>281</v>
      </c>
      <c r="H21" s="109" t="s">
        <v>273</v>
      </c>
      <c r="I21" s="109" t="s">
        <v>204</v>
      </c>
      <c r="J21" s="109" t="s">
        <v>204</v>
      </c>
      <c r="K21" s="109"/>
      <c r="L21" s="109" t="s">
        <v>226</v>
      </c>
      <c r="M21" s="115">
        <v>12961</v>
      </c>
      <c r="N21" s="236">
        <v>0.6</v>
      </c>
      <c r="O21" s="109"/>
      <c r="P21" s="109"/>
      <c r="Q21" s="109"/>
      <c r="R21" s="109"/>
      <c r="S21" s="109"/>
      <c r="T21" s="110">
        <v>18920</v>
      </c>
      <c r="U21" s="124"/>
      <c r="V21" s="116"/>
      <c r="W21" s="144"/>
      <c r="X21" s="144"/>
      <c r="Y21" s="236"/>
      <c r="Z21" s="236"/>
      <c r="AA21" s="236"/>
    </row>
    <row r="22" spans="1:29" ht="12.75" customHeight="1" thickBot="1" x14ac:dyDescent="0.3">
      <c r="A22" s="174" t="s">
        <v>589</v>
      </c>
      <c r="B22" s="175">
        <v>42837</v>
      </c>
      <c r="C22" s="175">
        <v>42837</v>
      </c>
      <c r="D22" s="175">
        <v>46489</v>
      </c>
      <c r="E22" s="176" t="s">
        <v>569</v>
      </c>
      <c r="F22" s="308" t="s">
        <v>51</v>
      </c>
      <c r="G22" s="308" t="s">
        <v>281</v>
      </c>
      <c r="H22" s="176" t="s">
        <v>854</v>
      </c>
      <c r="I22" s="302" t="s">
        <v>204</v>
      </c>
      <c r="J22" s="302" t="s">
        <v>204</v>
      </c>
      <c r="K22" s="302"/>
      <c r="L22" s="302" t="s">
        <v>226</v>
      </c>
      <c r="M22" s="303">
        <v>12961</v>
      </c>
      <c r="N22" s="309">
        <v>0.6</v>
      </c>
      <c r="O22" s="302"/>
      <c r="P22" s="302"/>
      <c r="Q22" s="302"/>
      <c r="R22" s="302"/>
      <c r="S22" s="302"/>
      <c r="T22" s="222">
        <v>18920</v>
      </c>
      <c r="U22" s="310"/>
      <c r="V22" s="120"/>
      <c r="W22" s="311"/>
      <c r="X22" s="311"/>
      <c r="Y22" s="309">
        <v>0.6</v>
      </c>
      <c r="Z22" s="222"/>
      <c r="AA22" s="222">
        <v>0.6</v>
      </c>
    </row>
    <row r="23" spans="1:29" s="28" customFormat="1" ht="12.75" hidden="1" customHeight="1" x14ac:dyDescent="0.25">
      <c r="A23" s="106" t="s">
        <v>77</v>
      </c>
      <c r="B23" s="107">
        <v>39591</v>
      </c>
      <c r="C23" s="107" t="s">
        <v>97</v>
      </c>
      <c r="D23" s="107">
        <v>43243</v>
      </c>
      <c r="E23" s="109" t="s">
        <v>124</v>
      </c>
      <c r="F23" s="106" t="s">
        <v>51</v>
      </c>
      <c r="G23" s="106" t="s">
        <v>281</v>
      </c>
      <c r="H23" s="407" t="s">
        <v>273</v>
      </c>
      <c r="I23" s="109" t="s">
        <v>204</v>
      </c>
      <c r="J23" s="109" t="s">
        <v>204</v>
      </c>
      <c r="K23" s="109"/>
      <c r="L23" s="109" t="s">
        <v>226</v>
      </c>
      <c r="M23" s="115">
        <v>12961</v>
      </c>
      <c r="N23" s="236">
        <v>0.7</v>
      </c>
      <c r="O23" s="109"/>
      <c r="P23" s="109"/>
      <c r="Q23" s="109"/>
      <c r="R23" s="109"/>
      <c r="S23" s="109"/>
      <c r="T23" s="111">
        <v>22075</v>
      </c>
      <c r="U23" s="124"/>
      <c r="V23" s="120"/>
      <c r="W23" s="414"/>
      <c r="X23" s="144"/>
      <c r="Y23" s="236"/>
      <c r="Z23" s="236"/>
      <c r="AA23" s="236"/>
    </row>
    <row r="24" spans="1:29" ht="12.75" customHeight="1" thickBot="1" x14ac:dyDescent="0.3">
      <c r="A24" s="174" t="s">
        <v>634</v>
      </c>
      <c r="B24" s="175">
        <v>43139</v>
      </c>
      <c r="C24" s="175">
        <v>39622</v>
      </c>
      <c r="D24" s="175">
        <v>46927</v>
      </c>
      <c r="E24" s="302" t="s">
        <v>124</v>
      </c>
      <c r="F24" s="308" t="s">
        <v>51</v>
      </c>
      <c r="G24" s="308" t="s">
        <v>281</v>
      </c>
      <c r="H24" s="176" t="s">
        <v>854</v>
      </c>
      <c r="I24" s="302" t="s">
        <v>204</v>
      </c>
      <c r="J24" s="302" t="s">
        <v>204</v>
      </c>
      <c r="K24" s="302"/>
      <c r="L24" s="302" t="s">
        <v>226</v>
      </c>
      <c r="M24" s="303">
        <v>12961</v>
      </c>
      <c r="N24" s="238">
        <v>0.7</v>
      </c>
      <c r="O24" s="176"/>
      <c r="P24" s="176"/>
      <c r="Q24" s="176"/>
      <c r="R24" s="176"/>
      <c r="S24" s="176"/>
      <c r="T24" s="179" t="s">
        <v>635</v>
      </c>
      <c r="U24" s="280"/>
      <c r="V24" s="120" t="s">
        <v>636</v>
      </c>
      <c r="W24" s="414">
        <v>43160</v>
      </c>
      <c r="X24" s="237"/>
      <c r="Y24" s="622">
        <v>0.7</v>
      </c>
      <c r="Z24" s="208"/>
      <c r="AA24" s="208">
        <v>0.7</v>
      </c>
      <c r="AB24" s="28"/>
    </row>
    <row r="25" spans="1:29" s="28" customFormat="1" ht="12.75" hidden="1" customHeight="1" thickBot="1" x14ac:dyDescent="0.3">
      <c r="A25" s="154" t="s">
        <v>256</v>
      </c>
      <c r="B25" s="155">
        <v>40018</v>
      </c>
      <c r="C25" s="155">
        <v>39814</v>
      </c>
      <c r="D25" s="155">
        <v>43670</v>
      </c>
      <c r="E25" s="157" t="s">
        <v>115</v>
      </c>
      <c r="F25" s="154" t="s">
        <v>51</v>
      </c>
      <c r="G25" s="154" t="s">
        <v>68</v>
      </c>
      <c r="H25" s="157" t="s">
        <v>81</v>
      </c>
      <c r="I25" s="157" t="s">
        <v>204</v>
      </c>
      <c r="J25" s="157" t="s">
        <v>204</v>
      </c>
      <c r="K25" s="157"/>
      <c r="L25" s="157" t="s">
        <v>226</v>
      </c>
      <c r="M25" s="202">
        <v>12961</v>
      </c>
      <c r="N25" s="272">
        <v>2.75</v>
      </c>
      <c r="O25" s="157"/>
      <c r="P25" s="157"/>
      <c r="Q25" s="157"/>
      <c r="R25" s="157"/>
      <c r="S25" s="157"/>
      <c r="T25" s="159">
        <v>86848</v>
      </c>
      <c r="U25" s="213"/>
      <c r="V25" s="203"/>
      <c r="W25" s="271"/>
      <c r="X25" s="271"/>
      <c r="Y25" s="272"/>
      <c r="Z25" s="272"/>
      <c r="AA25" s="272"/>
    </row>
    <row r="26" spans="1:29" ht="12.75" customHeight="1" thickBot="1" x14ac:dyDescent="0.3">
      <c r="A26" s="174">
        <v>11610069</v>
      </c>
      <c r="B26" s="175">
        <v>43451</v>
      </c>
      <c r="C26" s="175">
        <v>43466</v>
      </c>
      <c r="D26" s="175">
        <v>47119</v>
      </c>
      <c r="E26" s="176" t="s">
        <v>115</v>
      </c>
      <c r="F26" s="174" t="s">
        <v>51</v>
      </c>
      <c r="G26" s="174" t="s">
        <v>68</v>
      </c>
      <c r="H26" s="176" t="s">
        <v>81</v>
      </c>
      <c r="I26" s="176" t="s">
        <v>204</v>
      </c>
      <c r="J26" s="176" t="s">
        <v>204</v>
      </c>
      <c r="K26" s="176"/>
      <c r="L26" s="176" t="s">
        <v>226</v>
      </c>
      <c r="M26" s="177">
        <v>12961</v>
      </c>
      <c r="N26" s="238">
        <v>2.8</v>
      </c>
      <c r="O26" s="176"/>
      <c r="P26" s="176"/>
      <c r="Q26" s="176"/>
      <c r="R26" s="176"/>
      <c r="S26" s="176"/>
      <c r="T26" s="179">
        <f>N26*86.4*365</f>
        <v>88300.799999999988</v>
      </c>
      <c r="U26" s="280"/>
      <c r="V26" s="181"/>
      <c r="W26" s="237"/>
      <c r="X26" s="237"/>
      <c r="Y26" s="238"/>
      <c r="Z26" s="208">
        <v>2.8</v>
      </c>
      <c r="AA26" s="208">
        <v>2.8</v>
      </c>
      <c r="AB26" s="28"/>
    </row>
    <row r="27" spans="1:29" s="28" customFormat="1" ht="12.75" hidden="1" customHeight="1" thickBot="1" x14ac:dyDescent="0.3">
      <c r="A27" s="191" t="s">
        <v>185</v>
      </c>
      <c r="B27" s="192">
        <v>40387</v>
      </c>
      <c r="C27" s="192" t="s">
        <v>97</v>
      </c>
      <c r="D27" s="192">
        <v>11167</v>
      </c>
      <c r="E27" s="193" t="s">
        <v>186</v>
      </c>
      <c r="F27" s="191" t="s">
        <v>51</v>
      </c>
      <c r="G27" s="191" t="s">
        <v>281</v>
      </c>
      <c r="H27" s="193" t="s">
        <v>273</v>
      </c>
      <c r="I27" s="193" t="s">
        <v>204</v>
      </c>
      <c r="J27" s="193" t="s">
        <v>204</v>
      </c>
      <c r="K27" s="193"/>
      <c r="L27" s="193" t="s">
        <v>226</v>
      </c>
      <c r="M27" s="194">
        <v>12961</v>
      </c>
      <c r="N27" s="249">
        <v>0.16</v>
      </c>
      <c r="O27" s="193"/>
      <c r="P27" s="193"/>
      <c r="Q27" s="193"/>
      <c r="R27" s="193"/>
      <c r="S27" s="193"/>
      <c r="T27" s="256">
        <v>5045.8</v>
      </c>
      <c r="U27" s="281"/>
      <c r="V27" s="198" t="s">
        <v>576</v>
      </c>
      <c r="W27" s="265">
        <v>42774</v>
      </c>
      <c r="X27" s="271"/>
      <c r="Y27" s="272"/>
      <c r="Z27" s="272"/>
      <c r="AA27" s="272"/>
    </row>
    <row r="28" spans="1:29" s="28" customFormat="1" ht="12.75" hidden="1" customHeight="1" thickBot="1" x14ac:dyDescent="0.3">
      <c r="A28" s="191" t="s">
        <v>143</v>
      </c>
      <c r="B28" s="192">
        <v>40155</v>
      </c>
      <c r="C28" s="192" t="s">
        <v>97</v>
      </c>
      <c r="D28" s="192">
        <v>47460</v>
      </c>
      <c r="E28" s="193" t="s">
        <v>287</v>
      </c>
      <c r="F28" s="191" t="s">
        <v>51</v>
      </c>
      <c r="G28" s="191" t="s">
        <v>68</v>
      </c>
      <c r="H28" s="193" t="s">
        <v>273</v>
      </c>
      <c r="I28" s="193" t="s">
        <v>204</v>
      </c>
      <c r="J28" s="193" t="s">
        <v>204</v>
      </c>
      <c r="K28" s="193"/>
      <c r="L28" s="193" t="s">
        <v>226</v>
      </c>
      <c r="M28" s="194">
        <v>12961</v>
      </c>
      <c r="N28" s="249">
        <v>0.5</v>
      </c>
      <c r="O28" s="193"/>
      <c r="P28" s="193"/>
      <c r="Q28" s="193"/>
      <c r="R28" s="193"/>
      <c r="S28" s="193"/>
      <c r="T28" s="256">
        <v>15768</v>
      </c>
      <c r="U28" s="281"/>
      <c r="V28" s="198" t="s">
        <v>587</v>
      </c>
      <c r="W28" s="265">
        <v>42831</v>
      </c>
      <c r="X28" s="271"/>
      <c r="Y28" s="272"/>
      <c r="Z28" s="272"/>
      <c r="AA28" s="272"/>
    </row>
    <row r="29" spans="1:29" s="28" customFormat="1" ht="12.75" hidden="1" customHeight="1" x14ac:dyDescent="0.25">
      <c r="A29" s="433" t="s">
        <v>176</v>
      </c>
      <c r="B29" s="434">
        <v>40423</v>
      </c>
      <c r="C29" s="434" t="s">
        <v>97</v>
      </c>
      <c r="D29" s="434">
        <v>43645</v>
      </c>
      <c r="E29" s="435" t="s">
        <v>136</v>
      </c>
      <c r="F29" s="433" t="s">
        <v>51</v>
      </c>
      <c r="G29" s="433" t="s">
        <v>281</v>
      </c>
      <c r="H29" s="454" t="s">
        <v>273</v>
      </c>
      <c r="I29" s="435" t="s">
        <v>204</v>
      </c>
      <c r="J29" s="435" t="s">
        <v>204</v>
      </c>
      <c r="K29" s="435"/>
      <c r="L29" s="435" t="s">
        <v>226</v>
      </c>
      <c r="M29" s="436">
        <v>12961</v>
      </c>
      <c r="N29" s="455">
        <v>0.3</v>
      </c>
      <c r="O29" s="435"/>
      <c r="P29" s="435"/>
      <c r="Q29" s="435"/>
      <c r="R29" s="435"/>
      <c r="S29" s="435"/>
      <c r="T29" s="456">
        <v>9460.7999999999993</v>
      </c>
      <c r="U29" s="457"/>
      <c r="V29" s="443" t="s">
        <v>716</v>
      </c>
      <c r="W29" s="480">
        <v>43619</v>
      </c>
      <c r="X29" s="458"/>
      <c r="Y29" s="455"/>
      <c r="Z29" s="455"/>
      <c r="AA29" s="455"/>
    </row>
    <row r="30" spans="1:29" ht="12.75" customHeight="1" thickBot="1" x14ac:dyDescent="0.3">
      <c r="A30" s="308" t="s">
        <v>717</v>
      </c>
      <c r="B30" s="320">
        <v>43619</v>
      </c>
      <c r="C30" s="320" t="s">
        <v>97</v>
      </c>
      <c r="D30" s="320">
        <v>47298</v>
      </c>
      <c r="E30" s="302" t="s">
        <v>136</v>
      </c>
      <c r="F30" s="308" t="s">
        <v>51</v>
      </c>
      <c r="G30" s="308" t="s">
        <v>281</v>
      </c>
      <c r="H30" s="176" t="s">
        <v>854</v>
      </c>
      <c r="I30" s="302" t="s">
        <v>204</v>
      </c>
      <c r="J30" s="302" t="s">
        <v>204</v>
      </c>
      <c r="K30" s="302"/>
      <c r="L30" s="302" t="s">
        <v>226</v>
      </c>
      <c r="M30" s="303">
        <v>12961</v>
      </c>
      <c r="N30" s="309">
        <v>0.3</v>
      </c>
      <c r="O30" s="302"/>
      <c r="P30" s="302"/>
      <c r="Q30" s="302"/>
      <c r="R30" s="302"/>
      <c r="S30" s="302"/>
      <c r="T30" s="322">
        <v>9460.7999999999993</v>
      </c>
      <c r="U30" s="386"/>
      <c r="V30" s="120"/>
      <c r="W30" s="311"/>
      <c r="X30" s="237"/>
      <c r="Y30" s="238">
        <v>0.3</v>
      </c>
      <c r="Z30" s="208"/>
      <c r="AA30" s="208">
        <v>0.3</v>
      </c>
      <c r="AB30" s="28"/>
    </row>
    <row r="31" spans="1:29" ht="12.75" customHeight="1" thickBot="1" x14ac:dyDescent="0.3">
      <c r="A31" s="185">
        <v>11610001</v>
      </c>
      <c r="B31" s="186">
        <v>40691</v>
      </c>
      <c r="C31" s="186">
        <v>40691</v>
      </c>
      <c r="D31" s="211">
        <v>47996</v>
      </c>
      <c r="E31" s="187" t="s">
        <v>308</v>
      </c>
      <c r="F31" s="185" t="s">
        <v>51</v>
      </c>
      <c r="G31" s="185" t="s">
        <v>281</v>
      </c>
      <c r="H31" s="291" t="s">
        <v>268</v>
      </c>
      <c r="I31" s="187" t="s">
        <v>204</v>
      </c>
      <c r="J31" s="187" t="s">
        <v>204</v>
      </c>
      <c r="K31" s="187"/>
      <c r="L31" s="187" t="s">
        <v>226</v>
      </c>
      <c r="M31" s="188">
        <v>12961</v>
      </c>
      <c r="N31" s="282">
        <v>0.66</v>
      </c>
      <c r="O31" s="187" t="s">
        <v>311</v>
      </c>
      <c r="P31" s="187"/>
      <c r="Q31" s="187"/>
      <c r="R31" s="187"/>
      <c r="S31" s="187"/>
      <c r="T31" s="256" t="s">
        <v>310</v>
      </c>
      <c r="U31" s="284"/>
      <c r="V31" s="190" t="s">
        <v>765</v>
      </c>
      <c r="W31" s="514">
        <v>44403</v>
      </c>
      <c r="X31" s="244"/>
      <c r="Y31" s="245">
        <v>0.66</v>
      </c>
      <c r="Z31" s="450"/>
      <c r="AA31" s="450">
        <v>0.66</v>
      </c>
      <c r="AB31" s="28"/>
      <c r="AC31" s="27">
        <f>0.66*86.4*365</f>
        <v>20813.760000000002</v>
      </c>
    </row>
    <row r="32" spans="1:29" s="30" customFormat="1" ht="12.75" hidden="1" customHeight="1" x14ac:dyDescent="0.2">
      <c r="A32" s="146" t="s">
        <v>218</v>
      </c>
      <c r="B32" s="147">
        <v>37172</v>
      </c>
      <c r="C32" s="147">
        <v>37195</v>
      </c>
      <c r="D32" s="147">
        <v>40847</v>
      </c>
      <c r="E32" s="148" t="s">
        <v>168</v>
      </c>
      <c r="F32" s="148" t="s">
        <v>51</v>
      </c>
      <c r="G32" s="148" t="s">
        <v>281</v>
      </c>
      <c r="H32" s="148" t="s">
        <v>88</v>
      </c>
      <c r="I32" s="148" t="s">
        <v>203</v>
      </c>
      <c r="J32" s="148" t="s">
        <v>204</v>
      </c>
      <c r="K32" s="146" t="s">
        <v>215</v>
      </c>
      <c r="L32" s="148" t="s">
        <v>226</v>
      </c>
      <c r="M32" s="148" t="s">
        <v>232</v>
      </c>
      <c r="N32" s="285"/>
      <c r="O32" s="148" t="s">
        <v>9</v>
      </c>
      <c r="P32" s="214"/>
      <c r="Q32" s="148"/>
      <c r="R32" s="214"/>
      <c r="S32" s="148"/>
      <c r="T32" s="214">
        <v>1095</v>
      </c>
      <c r="U32" s="148"/>
      <c r="V32" s="148" t="s">
        <v>398</v>
      </c>
      <c r="W32" s="153"/>
      <c r="X32" s="153"/>
      <c r="Y32" s="241"/>
      <c r="Z32" s="242"/>
      <c r="AA32" s="172"/>
    </row>
    <row r="33" spans="1:31" ht="14.25" customHeight="1" thickBot="1" x14ac:dyDescent="0.3">
      <c r="A33" s="174" t="s">
        <v>304</v>
      </c>
      <c r="B33" s="216">
        <v>40784</v>
      </c>
      <c r="C33" s="211">
        <v>40784</v>
      </c>
      <c r="D33" s="211">
        <v>47996</v>
      </c>
      <c r="E33" s="274" t="s">
        <v>303</v>
      </c>
      <c r="F33" s="174" t="s">
        <v>51</v>
      </c>
      <c r="G33" s="174" t="s">
        <v>281</v>
      </c>
      <c r="H33" s="292" t="s">
        <v>88</v>
      </c>
      <c r="I33" s="176" t="s">
        <v>204</v>
      </c>
      <c r="J33" s="176" t="s">
        <v>204</v>
      </c>
      <c r="K33" s="176"/>
      <c r="L33" s="176" t="s">
        <v>226</v>
      </c>
      <c r="M33" s="176">
        <v>12961</v>
      </c>
      <c r="N33" s="238">
        <f>0.035</f>
        <v>3.5000000000000003E-2</v>
      </c>
      <c r="O33" s="174" t="s">
        <v>9</v>
      </c>
      <c r="P33" s="176"/>
      <c r="Q33" s="176"/>
      <c r="R33" s="176"/>
      <c r="S33" s="176"/>
      <c r="T33" s="174">
        <v>1095</v>
      </c>
      <c r="U33" s="176"/>
      <c r="V33" s="513" t="s">
        <v>766</v>
      </c>
      <c r="W33" s="513">
        <v>44403</v>
      </c>
      <c r="X33" s="181"/>
      <c r="Y33" s="238">
        <v>0.03</v>
      </c>
      <c r="Z33" s="208"/>
      <c r="AA33" s="208">
        <v>0.3</v>
      </c>
    </row>
    <row r="34" spans="1:31" ht="12.75" customHeight="1" thickBot="1" x14ac:dyDescent="0.3">
      <c r="A34" s="185" t="s">
        <v>315</v>
      </c>
      <c r="B34" s="186">
        <v>40886</v>
      </c>
      <c r="C34" s="186">
        <v>40886</v>
      </c>
      <c r="D34" s="186">
        <v>48191</v>
      </c>
      <c r="E34" s="187" t="s">
        <v>320</v>
      </c>
      <c r="F34" s="185" t="s">
        <v>51</v>
      </c>
      <c r="G34" s="185" t="s">
        <v>68</v>
      </c>
      <c r="H34" s="187" t="s">
        <v>312</v>
      </c>
      <c r="I34" s="187" t="s">
        <v>204</v>
      </c>
      <c r="J34" s="187" t="s">
        <v>204</v>
      </c>
      <c r="K34" s="187"/>
      <c r="L34" s="187" t="s">
        <v>226</v>
      </c>
      <c r="M34" s="188">
        <v>12961</v>
      </c>
      <c r="N34" s="282">
        <v>2.13</v>
      </c>
      <c r="O34" s="187" t="s">
        <v>301</v>
      </c>
      <c r="P34" s="187"/>
      <c r="Q34" s="187"/>
      <c r="R34" s="187"/>
      <c r="S34" s="187"/>
      <c r="T34" s="283" t="s">
        <v>313</v>
      </c>
      <c r="U34" s="284"/>
      <c r="V34" s="190" t="s">
        <v>767</v>
      </c>
      <c r="W34" s="514">
        <v>44403</v>
      </c>
      <c r="X34" s="243"/>
      <c r="Y34" s="282"/>
      <c r="Z34" s="261">
        <v>2.13</v>
      </c>
      <c r="AA34" s="261">
        <v>2.13</v>
      </c>
      <c r="AB34" s="28"/>
    </row>
    <row r="35" spans="1:31" ht="12.75" customHeight="1" thickBot="1" x14ac:dyDescent="0.3">
      <c r="A35" s="185" t="s">
        <v>316</v>
      </c>
      <c r="B35" s="186">
        <v>40893</v>
      </c>
      <c r="C35" s="186">
        <v>40893</v>
      </c>
      <c r="D35" s="186">
        <v>48198</v>
      </c>
      <c r="E35" s="187" t="s">
        <v>314</v>
      </c>
      <c r="F35" s="185" t="s">
        <v>51</v>
      </c>
      <c r="G35" s="185" t="s">
        <v>68</v>
      </c>
      <c r="H35" s="187" t="s">
        <v>319</v>
      </c>
      <c r="I35" s="187" t="s">
        <v>204</v>
      </c>
      <c r="J35" s="187" t="s">
        <v>204</v>
      </c>
      <c r="K35" s="187"/>
      <c r="L35" s="187" t="s">
        <v>226</v>
      </c>
      <c r="M35" s="188">
        <v>12961</v>
      </c>
      <c r="N35" s="282">
        <v>0.40200000000000002</v>
      </c>
      <c r="O35" s="187" t="s">
        <v>318</v>
      </c>
      <c r="P35" s="187"/>
      <c r="Q35" s="187"/>
      <c r="R35" s="187"/>
      <c r="S35" s="187"/>
      <c r="T35" s="283" t="s">
        <v>317</v>
      </c>
      <c r="U35" s="284"/>
      <c r="V35" s="190" t="s">
        <v>764</v>
      </c>
      <c r="W35" s="514">
        <v>44498</v>
      </c>
      <c r="X35" s="243"/>
      <c r="Y35" s="282"/>
      <c r="Z35" s="261">
        <v>0.40200000000000002</v>
      </c>
      <c r="AA35" s="261">
        <v>0.40200000000000002</v>
      </c>
      <c r="AB35" s="28"/>
    </row>
    <row r="36" spans="1:31" ht="12.75" customHeight="1" thickBot="1" x14ac:dyDescent="0.3">
      <c r="A36" s="185" t="s">
        <v>499</v>
      </c>
      <c r="B36" s="186">
        <v>42185</v>
      </c>
      <c r="C36" s="186">
        <v>42185</v>
      </c>
      <c r="D36" s="186">
        <v>49490</v>
      </c>
      <c r="E36" s="187" t="s">
        <v>545</v>
      </c>
      <c r="F36" s="185" t="s">
        <v>51</v>
      </c>
      <c r="G36" s="185" t="s">
        <v>281</v>
      </c>
      <c r="H36" s="187" t="s">
        <v>478</v>
      </c>
      <c r="I36" s="187" t="s">
        <v>204</v>
      </c>
      <c r="J36" s="187" t="s">
        <v>204</v>
      </c>
      <c r="K36" s="187"/>
      <c r="L36" s="187" t="s">
        <v>226</v>
      </c>
      <c r="M36" s="188" t="s">
        <v>232</v>
      </c>
      <c r="N36" s="282">
        <v>0.2</v>
      </c>
      <c r="O36" s="187"/>
      <c r="P36" s="187"/>
      <c r="Q36" s="187"/>
      <c r="R36" s="187"/>
      <c r="S36" s="187"/>
      <c r="T36" s="283">
        <f>N36*86.4*365</f>
        <v>6307.2000000000007</v>
      </c>
      <c r="U36" s="284"/>
      <c r="V36" s="190"/>
      <c r="W36" s="243"/>
      <c r="X36" s="243"/>
      <c r="Y36" s="282">
        <v>0.2</v>
      </c>
      <c r="Z36" s="261"/>
      <c r="AA36" s="261">
        <v>0.2</v>
      </c>
      <c r="AB36" s="28"/>
    </row>
    <row r="37" spans="1:31" ht="12.75" customHeight="1" thickBot="1" x14ac:dyDescent="0.3">
      <c r="A37" s="275">
        <v>11610062</v>
      </c>
      <c r="B37" s="169">
        <v>43077</v>
      </c>
      <c r="C37" s="169">
        <v>43077</v>
      </c>
      <c r="D37" s="169">
        <v>46729</v>
      </c>
      <c r="E37" s="170" t="s">
        <v>596</v>
      </c>
      <c r="F37" s="275" t="s">
        <v>51</v>
      </c>
      <c r="G37" s="275" t="s">
        <v>281</v>
      </c>
      <c r="H37" s="176" t="s">
        <v>854</v>
      </c>
      <c r="I37" s="170" t="s">
        <v>204</v>
      </c>
      <c r="J37" s="170" t="s">
        <v>204</v>
      </c>
      <c r="K37" s="170"/>
      <c r="L37" s="170" t="s">
        <v>226</v>
      </c>
      <c r="M37" s="171" t="s">
        <v>232</v>
      </c>
      <c r="N37" s="276">
        <v>0.2</v>
      </c>
      <c r="O37" s="170"/>
      <c r="P37" s="170"/>
      <c r="Q37" s="170"/>
      <c r="R37" s="170"/>
      <c r="S37" s="170"/>
      <c r="T37" s="277">
        <f>N37*86.4*365</f>
        <v>6307.2000000000007</v>
      </c>
      <c r="U37" s="278"/>
      <c r="V37" s="173" t="s">
        <v>665</v>
      </c>
      <c r="W37" s="446">
        <v>43468</v>
      </c>
      <c r="X37" s="279"/>
      <c r="Y37" s="623">
        <v>0.2</v>
      </c>
      <c r="Z37" s="603"/>
      <c r="AA37" s="603">
        <v>0.2</v>
      </c>
      <c r="AB37" s="28"/>
    </row>
    <row r="38" spans="1:31" ht="12.75" customHeight="1" thickBot="1" x14ac:dyDescent="0.3">
      <c r="A38" s="275" t="s">
        <v>732</v>
      </c>
      <c r="B38" s="169">
        <v>43780</v>
      </c>
      <c r="C38" s="169">
        <v>43780</v>
      </c>
      <c r="D38" s="169">
        <v>47433</v>
      </c>
      <c r="E38" s="170" t="s">
        <v>729</v>
      </c>
      <c r="F38" s="185" t="s">
        <v>51</v>
      </c>
      <c r="G38" s="185" t="s">
        <v>281</v>
      </c>
      <c r="H38" s="176" t="s">
        <v>854</v>
      </c>
      <c r="I38" s="170" t="s">
        <v>204</v>
      </c>
      <c r="J38" s="170" t="s">
        <v>204</v>
      </c>
      <c r="K38" s="170"/>
      <c r="L38" s="170" t="s">
        <v>226</v>
      </c>
      <c r="M38" s="171">
        <v>12961</v>
      </c>
      <c r="N38" s="276">
        <v>1.5</v>
      </c>
      <c r="O38" s="170"/>
      <c r="P38" s="170"/>
      <c r="Q38" s="170"/>
      <c r="R38" s="170"/>
      <c r="S38" s="170"/>
      <c r="T38" s="277">
        <v>47304</v>
      </c>
      <c r="U38" s="483"/>
      <c r="V38" s="173"/>
      <c r="W38" s="446"/>
      <c r="X38" s="279"/>
      <c r="Y38" s="276">
        <v>1.5</v>
      </c>
      <c r="Z38" s="603"/>
      <c r="AA38" s="603">
        <v>1.5</v>
      </c>
    </row>
    <row r="39" spans="1:31" ht="12.75" customHeight="1" thickBot="1" x14ac:dyDescent="0.3">
      <c r="A39" s="275" t="s">
        <v>738</v>
      </c>
      <c r="B39" s="169">
        <v>43885</v>
      </c>
      <c r="C39" s="169">
        <v>43885</v>
      </c>
      <c r="D39" s="169">
        <v>47538</v>
      </c>
      <c r="E39" s="170" t="s">
        <v>701</v>
      </c>
      <c r="F39" s="185" t="s">
        <v>51</v>
      </c>
      <c r="G39" s="185" t="s">
        <v>68</v>
      </c>
      <c r="H39" s="176" t="s">
        <v>854</v>
      </c>
      <c r="I39" s="170" t="s">
        <v>204</v>
      </c>
      <c r="J39" s="170" t="s">
        <v>204</v>
      </c>
      <c r="K39" s="170"/>
      <c r="L39" s="170" t="s">
        <v>226</v>
      </c>
      <c r="M39" s="171">
        <v>12961</v>
      </c>
      <c r="N39" s="276">
        <v>0.6</v>
      </c>
      <c r="O39" s="170"/>
      <c r="P39" s="170"/>
      <c r="Q39" s="170"/>
      <c r="R39" s="170"/>
      <c r="S39" s="170"/>
      <c r="T39" s="277">
        <v>18922</v>
      </c>
      <c r="U39" s="483"/>
      <c r="V39" s="173"/>
      <c r="W39" s="446"/>
      <c r="X39" s="279"/>
      <c r="Y39" s="276"/>
      <c r="Z39" s="603">
        <v>0.6</v>
      </c>
      <c r="AA39" s="603">
        <v>0.6</v>
      </c>
    </row>
    <row r="40" spans="1:31" ht="12.75" customHeight="1" thickBot="1" x14ac:dyDescent="0.3">
      <c r="A40" s="275" t="s">
        <v>744</v>
      </c>
      <c r="B40" s="169">
        <v>44173</v>
      </c>
      <c r="C40" s="169">
        <v>44173</v>
      </c>
      <c r="D40" s="169">
        <v>47825</v>
      </c>
      <c r="E40" s="170" t="s">
        <v>796</v>
      </c>
      <c r="F40" s="185" t="s">
        <v>51</v>
      </c>
      <c r="G40" s="185" t="s">
        <v>281</v>
      </c>
      <c r="H40" s="176" t="s">
        <v>854</v>
      </c>
      <c r="I40" s="170" t="s">
        <v>204</v>
      </c>
      <c r="J40" s="170" t="s">
        <v>204</v>
      </c>
      <c r="K40" s="170"/>
      <c r="L40" s="170" t="s">
        <v>226</v>
      </c>
      <c r="M40" s="171">
        <v>12962</v>
      </c>
      <c r="N40" s="276">
        <v>0.3</v>
      </c>
      <c r="O40" s="170"/>
      <c r="P40" s="170"/>
      <c r="Q40" s="170"/>
      <c r="R40" s="170"/>
      <c r="S40" s="170"/>
      <c r="T40" s="277">
        <v>9461</v>
      </c>
      <c r="U40" s="483"/>
      <c r="V40" s="173"/>
      <c r="W40" s="446"/>
      <c r="X40" s="279"/>
      <c r="Y40" s="623">
        <v>0.3</v>
      </c>
      <c r="Z40" s="603"/>
      <c r="AA40" s="603">
        <v>0.3</v>
      </c>
    </row>
    <row r="41" spans="1:31" ht="12.75" customHeight="1" thickBot="1" x14ac:dyDescent="0.3">
      <c r="A41" s="275">
        <v>11610098</v>
      </c>
      <c r="B41" s="169">
        <v>45126</v>
      </c>
      <c r="C41" s="169">
        <v>45126</v>
      </c>
      <c r="D41" s="169">
        <v>48779</v>
      </c>
      <c r="E41" s="170" t="s">
        <v>833</v>
      </c>
      <c r="F41" s="185" t="s">
        <v>51</v>
      </c>
      <c r="G41" s="185" t="s">
        <v>68</v>
      </c>
      <c r="H41" s="176" t="s">
        <v>854</v>
      </c>
      <c r="I41" s="170" t="s">
        <v>204</v>
      </c>
      <c r="J41" s="170" t="s">
        <v>204</v>
      </c>
      <c r="K41" s="170"/>
      <c r="L41" s="170" t="s">
        <v>226</v>
      </c>
      <c r="M41" s="171">
        <v>12961</v>
      </c>
      <c r="N41" s="276">
        <v>0.3</v>
      </c>
      <c r="O41" s="170"/>
      <c r="P41" s="170"/>
      <c r="Q41" s="170"/>
      <c r="R41" s="170"/>
      <c r="S41" s="170"/>
      <c r="T41" s="277">
        <v>9461</v>
      </c>
      <c r="U41" s="483"/>
      <c r="V41" s="173"/>
      <c r="W41" s="446"/>
      <c r="X41" s="279"/>
      <c r="Y41" s="276"/>
      <c r="Z41" s="603">
        <v>0.3</v>
      </c>
      <c r="AA41" s="603">
        <v>0.3</v>
      </c>
    </row>
    <row r="42" spans="1:31" ht="12.75" customHeight="1" thickBot="1" x14ac:dyDescent="0.3">
      <c r="A42" s="275" t="s">
        <v>870</v>
      </c>
      <c r="B42" s="169">
        <v>45601</v>
      </c>
      <c r="C42" s="169">
        <v>45601</v>
      </c>
      <c r="D42" s="169">
        <v>49253</v>
      </c>
      <c r="E42" s="170" t="s">
        <v>853</v>
      </c>
      <c r="F42" s="185" t="s">
        <v>51</v>
      </c>
      <c r="G42" s="185" t="s">
        <v>68</v>
      </c>
      <c r="H42" s="176" t="s">
        <v>854</v>
      </c>
      <c r="I42" s="170" t="s">
        <v>204</v>
      </c>
      <c r="J42" s="170" t="s">
        <v>204</v>
      </c>
      <c r="K42" s="170"/>
      <c r="L42" s="170" t="s">
        <v>226</v>
      </c>
      <c r="M42" s="171">
        <v>12961</v>
      </c>
      <c r="N42" s="276">
        <v>0.06</v>
      </c>
      <c r="O42" s="170"/>
      <c r="P42" s="170"/>
      <c r="Q42" s="170"/>
      <c r="R42" s="170"/>
      <c r="S42" s="170"/>
      <c r="T42" s="277">
        <v>1892</v>
      </c>
      <c r="U42" s="483"/>
      <c r="V42" s="173"/>
      <c r="W42" s="446"/>
      <c r="X42" s="279"/>
      <c r="Y42" s="276"/>
      <c r="Z42" s="603">
        <v>0.06</v>
      </c>
      <c r="AA42" s="603">
        <v>0.06</v>
      </c>
    </row>
    <row r="43" spans="1:31" ht="12.75" customHeight="1" thickBot="1" x14ac:dyDescent="0.3">
      <c r="A43" s="275" t="s">
        <v>896</v>
      </c>
      <c r="B43" s="169">
        <v>46128</v>
      </c>
      <c r="C43" s="169">
        <v>46128</v>
      </c>
      <c r="D43" s="169">
        <v>49781</v>
      </c>
      <c r="E43" s="170" t="s">
        <v>891</v>
      </c>
      <c r="F43" s="185" t="s">
        <v>51</v>
      </c>
      <c r="G43" s="185" t="s">
        <v>281</v>
      </c>
      <c r="H43" s="176" t="s">
        <v>854</v>
      </c>
      <c r="I43" s="170" t="s">
        <v>204</v>
      </c>
      <c r="J43" s="170" t="s">
        <v>204</v>
      </c>
      <c r="K43" s="170"/>
      <c r="L43" s="170" t="s">
        <v>226</v>
      </c>
      <c r="M43" s="171">
        <v>12961</v>
      </c>
      <c r="N43" s="276">
        <v>0.1</v>
      </c>
      <c r="O43" s="170"/>
      <c r="P43" s="170"/>
      <c r="Q43" s="170"/>
      <c r="R43" s="170"/>
      <c r="S43" s="170"/>
      <c r="T43" s="277">
        <v>3154</v>
      </c>
      <c r="U43" s="483"/>
      <c r="V43" s="173"/>
      <c r="W43" s="446"/>
      <c r="X43" s="279"/>
      <c r="Y43" s="240">
        <v>0.1</v>
      </c>
      <c r="Z43" s="603"/>
      <c r="AA43" s="603"/>
    </row>
    <row r="44" spans="1:31" ht="12.75" customHeight="1" x14ac:dyDescent="0.25">
      <c r="A44" s="27"/>
      <c r="B44" s="27"/>
      <c r="E44" s="27"/>
      <c r="M44" s="79"/>
      <c r="V44" s="53"/>
      <c r="W44" s="81"/>
      <c r="X44" s="221">
        <f>SUM(X8:X42)</f>
        <v>0</v>
      </c>
      <c r="Y44" s="221">
        <f>SUM(Y8:Y43)</f>
        <v>5.47</v>
      </c>
      <c r="Z44" s="221">
        <f>SUM(Z8:Z42)</f>
        <v>8.0920000000000005</v>
      </c>
      <c r="AA44" s="562">
        <f>SUM(X44:Z44)</f>
        <v>13.562000000000001</v>
      </c>
      <c r="AB44" s="27" t="s">
        <v>395</v>
      </c>
      <c r="AC44" s="227">
        <f>AA44/AA45</f>
        <v>0.9611622962437989</v>
      </c>
    </row>
    <row r="45" spans="1:31" ht="12.75" customHeight="1" x14ac:dyDescent="0.25">
      <c r="B45" s="70"/>
      <c r="T45" s="83">
        <f>20000/365/86.4</f>
        <v>0.63419583967529169</v>
      </c>
      <c r="X45" s="222">
        <v>0.55000000000000004</v>
      </c>
      <c r="Y45" s="222">
        <v>5.47</v>
      </c>
      <c r="Z45" s="61">
        <v>8.09</v>
      </c>
      <c r="AA45" s="85">
        <v>14.11</v>
      </c>
      <c r="AB45" s="27" t="s">
        <v>399</v>
      </c>
      <c r="AD45" s="28" t="s">
        <v>609</v>
      </c>
      <c r="AE45" s="28"/>
    </row>
    <row r="46" spans="1:31" ht="12.75" customHeight="1" x14ac:dyDescent="0.25">
      <c r="B46" s="70"/>
      <c r="X46" s="223">
        <f>X45-X44</f>
        <v>0.55000000000000004</v>
      </c>
      <c r="Y46" s="602">
        <f>Y45-Y44</f>
        <v>0</v>
      </c>
      <c r="Z46" s="223">
        <f>Z45-Z44</f>
        <v>-2.0000000000006679E-3</v>
      </c>
      <c r="AA46" s="34">
        <f>AA45-AA44</f>
        <v>0.54799999999999827</v>
      </c>
      <c r="AB46" s="27" t="s">
        <v>592</v>
      </c>
      <c r="AD46" s="28" t="s">
        <v>845</v>
      </c>
      <c r="AE46" s="568">
        <v>45319</v>
      </c>
    </row>
    <row r="47" spans="1:31" ht="12.75" customHeight="1" x14ac:dyDescent="0.25">
      <c r="B47" s="70"/>
      <c r="X47" s="224">
        <v>37.5</v>
      </c>
      <c r="Y47" s="225">
        <v>37.700000000000003</v>
      </c>
      <c r="Z47" s="226">
        <v>36.299999999999997</v>
      </c>
      <c r="AB47" s="27" t="s">
        <v>401</v>
      </c>
    </row>
    <row r="48" spans="1:31" ht="12.75" customHeight="1" x14ac:dyDescent="0.25">
      <c r="B48" s="70"/>
    </row>
    <row r="49" spans="1:31" ht="12.75" customHeight="1" x14ac:dyDescent="0.25">
      <c r="B49" s="70"/>
    </row>
    <row r="50" spans="1:31" ht="12.75" customHeight="1" x14ac:dyDescent="0.25">
      <c r="B50" s="70"/>
    </row>
    <row r="51" spans="1:31" ht="12.75" customHeight="1" x14ac:dyDescent="0.25">
      <c r="B51" s="70"/>
    </row>
    <row r="52" spans="1:31" ht="12.75" customHeight="1" x14ac:dyDescent="0.25">
      <c r="B52" s="70"/>
    </row>
    <row r="53" spans="1:31" ht="12.75" customHeight="1" x14ac:dyDescent="0.25">
      <c r="B53" s="70"/>
    </row>
    <row r="54" spans="1:31" ht="12.75" customHeight="1" x14ac:dyDescent="0.25">
      <c r="B54" s="70"/>
    </row>
    <row r="55" spans="1:31" ht="12.75" customHeight="1" x14ac:dyDescent="0.25">
      <c r="B55" s="70"/>
    </row>
    <row r="56" spans="1:31" ht="12.75" customHeight="1" x14ac:dyDescent="0.25">
      <c r="B56" s="70"/>
    </row>
    <row r="57" spans="1:31" ht="12.75" customHeight="1" x14ac:dyDescent="0.25">
      <c r="B57" s="70"/>
    </row>
    <row r="58" spans="1:31" s="82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27"/>
      <c r="W58" s="27"/>
      <c r="X58" s="27"/>
      <c r="Y58" s="27"/>
      <c r="Z58" s="69"/>
      <c r="AA58" s="27"/>
      <c r="AB58" s="27"/>
      <c r="AC58" s="27"/>
      <c r="AD58" s="27"/>
      <c r="AE58" s="27"/>
    </row>
    <row r="59" spans="1:31" s="82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27"/>
      <c r="W59" s="27"/>
      <c r="X59" s="27"/>
      <c r="Y59" s="27"/>
      <c r="Z59" s="69"/>
      <c r="AA59" s="27"/>
      <c r="AB59" s="27"/>
      <c r="AC59" s="27"/>
      <c r="AD59" s="27"/>
      <c r="AE59" s="27"/>
    </row>
    <row r="60" spans="1:31" s="82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27"/>
      <c r="W60" s="27"/>
      <c r="X60" s="27"/>
      <c r="Y60" s="27"/>
      <c r="Z60" s="69"/>
      <c r="AA60" s="27"/>
      <c r="AB60" s="27"/>
      <c r="AC60" s="27"/>
      <c r="AD60" s="27"/>
      <c r="AE60" s="27"/>
    </row>
    <row r="61" spans="1:31" s="82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27"/>
      <c r="W61" s="27"/>
      <c r="X61" s="27"/>
      <c r="Y61" s="27"/>
      <c r="Z61" s="69"/>
      <c r="AA61" s="27"/>
      <c r="AB61" s="27"/>
      <c r="AC61" s="27"/>
      <c r="AD61" s="27"/>
      <c r="AE61" s="27"/>
    </row>
    <row r="62" spans="1:31" s="82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27"/>
      <c r="W62" s="27"/>
      <c r="X62" s="27"/>
      <c r="Y62" s="27"/>
      <c r="Z62" s="69"/>
      <c r="AA62" s="27"/>
      <c r="AB62" s="27"/>
      <c r="AC62" s="27"/>
      <c r="AD62" s="27"/>
      <c r="AE62" s="27"/>
    </row>
    <row r="63" spans="1:31" s="82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27"/>
      <c r="W63" s="27"/>
      <c r="X63" s="27"/>
      <c r="Y63" s="27"/>
      <c r="Z63" s="69"/>
      <c r="AA63" s="27"/>
      <c r="AB63" s="27"/>
      <c r="AC63" s="27"/>
      <c r="AD63" s="27"/>
      <c r="AE63" s="27"/>
    </row>
    <row r="64" spans="1:31" s="82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27"/>
      <c r="W64" s="27"/>
      <c r="X64" s="27"/>
      <c r="Y64" s="27"/>
      <c r="Z64" s="69"/>
      <c r="AA64" s="27"/>
      <c r="AB64" s="27"/>
      <c r="AC64" s="27"/>
      <c r="AD64" s="27"/>
      <c r="AE64" s="27"/>
    </row>
    <row r="65" spans="1:31" s="82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27"/>
      <c r="W65" s="27"/>
      <c r="X65" s="27"/>
      <c r="Y65" s="27"/>
      <c r="Z65" s="69"/>
      <c r="AA65" s="27"/>
      <c r="AB65" s="27"/>
      <c r="AC65" s="27"/>
      <c r="AD65" s="27"/>
      <c r="AE65" s="27"/>
    </row>
    <row r="66" spans="1:31" s="82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27"/>
      <c r="W66" s="27"/>
      <c r="X66" s="27"/>
      <c r="Y66" s="27"/>
      <c r="Z66" s="69"/>
      <c r="AA66" s="27"/>
      <c r="AB66" s="27"/>
      <c r="AC66" s="27"/>
      <c r="AD66" s="27"/>
      <c r="AE66" s="27"/>
    </row>
    <row r="67" spans="1:31" s="82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27"/>
      <c r="W67" s="27"/>
      <c r="X67" s="27"/>
      <c r="Y67" s="27"/>
      <c r="Z67" s="69"/>
      <c r="AA67" s="27"/>
      <c r="AB67" s="27"/>
      <c r="AC67" s="27"/>
      <c r="AD67" s="27"/>
      <c r="AE67" s="27"/>
    </row>
    <row r="68" spans="1:31" s="82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27"/>
      <c r="W68" s="27"/>
      <c r="X68" s="27"/>
      <c r="Y68" s="27"/>
      <c r="Z68" s="69"/>
      <c r="AA68" s="27"/>
      <c r="AB68" s="27"/>
      <c r="AC68" s="27"/>
      <c r="AD68" s="27"/>
      <c r="AE68" s="27"/>
    </row>
    <row r="69" spans="1:31" s="82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27"/>
      <c r="W69" s="27"/>
      <c r="X69" s="27"/>
      <c r="Y69" s="27"/>
      <c r="Z69" s="69"/>
      <c r="AA69" s="27"/>
      <c r="AB69" s="27"/>
      <c r="AC69" s="27"/>
      <c r="AD69" s="27"/>
      <c r="AE69" s="27"/>
    </row>
    <row r="70" spans="1:31" s="82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27"/>
      <c r="W70" s="27"/>
      <c r="X70" s="27"/>
      <c r="Y70" s="27"/>
      <c r="Z70" s="69"/>
      <c r="AA70" s="27"/>
      <c r="AB70" s="27"/>
      <c r="AC70" s="27"/>
      <c r="AD70" s="27"/>
      <c r="AE70" s="27"/>
    </row>
    <row r="71" spans="1:31" s="82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27"/>
      <c r="W71" s="27"/>
      <c r="X71" s="27"/>
      <c r="Y71" s="27"/>
      <c r="Z71" s="69"/>
      <c r="AA71" s="27"/>
      <c r="AB71" s="27"/>
      <c r="AC71" s="27"/>
      <c r="AD71" s="27"/>
      <c r="AE71" s="27"/>
    </row>
    <row r="72" spans="1:31" s="82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27"/>
      <c r="W72" s="27"/>
      <c r="X72" s="27"/>
      <c r="Y72" s="27"/>
      <c r="Z72" s="69"/>
      <c r="AA72" s="27"/>
      <c r="AB72" s="27"/>
      <c r="AC72" s="27"/>
      <c r="AD72" s="27"/>
      <c r="AE72" s="27"/>
    </row>
    <row r="73" spans="1:31" s="82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27"/>
      <c r="W73" s="27"/>
      <c r="X73" s="27"/>
      <c r="Y73" s="27"/>
      <c r="Z73" s="69"/>
      <c r="AA73" s="27"/>
      <c r="AB73" s="27"/>
      <c r="AC73" s="27"/>
      <c r="AD73" s="27"/>
      <c r="AE73" s="27"/>
    </row>
    <row r="74" spans="1:31" s="82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27"/>
      <c r="W74" s="27"/>
      <c r="X74" s="27"/>
      <c r="Y74" s="27"/>
      <c r="Z74" s="69"/>
      <c r="AA74" s="27"/>
      <c r="AB74" s="27"/>
      <c r="AC74" s="27"/>
      <c r="AD74" s="27"/>
      <c r="AE74" s="27"/>
    </row>
    <row r="75" spans="1:31" s="82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27"/>
      <c r="W75" s="27"/>
      <c r="X75" s="27"/>
      <c r="Y75" s="27"/>
      <c r="Z75" s="69"/>
      <c r="AA75" s="27"/>
      <c r="AB75" s="27"/>
      <c r="AC75" s="27"/>
      <c r="AD75" s="27"/>
      <c r="AE75" s="27"/>
    </row>
    <row r="76" spans="1:31" s="82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27"/>
      <c r="W76" s="27"/>
      <c r="X76" s="27"/>
      <c r="Y76" s="27"/>
      <c r="Z76" s="69"/>
      <c r="AA76" s="27"/>
      <c r="AB76" s="27"/>
      <c r="AC76" s="27"/>
      <c r="AD76" s="27"/>
      <c r="AE76" s="27"/>
    </row>
    <row r="77" spans="1:31" s="82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27"/>
      <c r="W77" s="27"/>
      <c r="X77" s="27"/>
      <c r="Y77" s="27"/>
      <c r="Z77" s="69"/>
      <c r="AA77" s="27"/>
      <c r="AB77" s="27"/>
      <c r="AC77" s="27"/>
      <c r="AD77" s="27"/>
      <c r="AE77" s="27"/>
    </row>
    <row r="78" spans="1:31" s="82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27"/>
      <c r="W78" s="27"/>
      <c r="X78" s="27"/>
      <c r="Y78" s="27"/>
      <c r="Z78" s="69"/>
      <c r="AA78" s="27"/>
      <c r="AB78" s="27"/>
      <c r="AC78" s="27"/>
      <c r="AD78" s="27"/>
      <c r="AE78" s="27"/>
    </row>
    <row r="79" spans="1:31" s="82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27"/>
      <c r="W79" s="27"/>
      <c r="X79" s="27"/>
      <c r="Y79" s="27"/>
      <c r="Z79" s="69"/>
      <c r="AA79" s="27"/>
      <c r="AB79" s="27"/>
      <c r="AC79" s="27"/>
      <c r="AD79" s="27"/>
      <c r="AE79" s="27"/>
    </row>
    <row r="80" spans="1:31" s="82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27"/>
      <c r="W80" s="27"/>
      <c r="X80" s="27"/>
      <c r="Y80" s="27"/>
      <c r="Z80" s="69"/>
      <c r="AA80" s="27"/>
      <c r="AB80" s="27"/>
      <c r="AC80" s="27"/>
      <c r="AD80" s="27"/>
      <c r="AE80" s="27"/>
    </row>
    <row r="81" spans="1:31" s="82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27"/>
      <c r="W81" s="27"/>
      <c r="X81" s="27"/>
      <c r="Y81" s="27"/>
      <c r="Z81" s="69"/>
      <c r="AA81" s="27"/>
      <c r="AB81" s="27"/>
      <c r="AC81" s="27"/>
      <c r="AD81" s="27"/>
      <c r="AE81" s="27"/>
    </row>
    <row r="82" spans="1:31" s="82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27"/>
      <c r="W82" s="27"/>
      <c r="X82" s="27"/>
      <c r="Y82" s="27"/>
      <c r="Z82" s="69"/>
      <c r="AA82" s="27"/>
      <c r="AB82" s="27"/>
      <c r="AC82" s="27"/>
      <c r="AD82" s="27"/>
      <c r="AE82" s="27"/>
    </row>
    <row r="83" spans="1:31" s="82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27"/>
      <c r="W83" s="27"/>
      <c r="X83" s="27"/>
      <c r="Y83" s="27"/>
      <c r="Z83" s="69"/>
      <c r="AA83" s="27"/>
      <c r="AB83" s="27"/>
      <c r="AC83" s="27"/>
      <c r="AD83" s="27"/>
      <c r="AE83" s="27"/>
    </row>
    <row r="84" spans="1:31" s="82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27"/>
      <c r="W84" s="27"/>
      <c r="X84" s="27"/>
      <c r="Y84" s="27"/>
      <c r="Z84" s="69"/>
      <c r="AA84" s="27"/>
      <c r="AB84" s="27"/>
      <c r="AC84" s="27"/>
      <c r="AD84" s="27"/>
      <c r="AE84" s="27"/>
    </row>
    <row r="85" spans="1:31" s="82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27"/>
      <c r="W85" s="27"/>
      <c r="X85" s="27"/>
      <c r="Y85" s="27"/>
      <c r="Z85" s="69"/>
      <c r="AA85" s="27"/>
      <c r="AB85" s="27"/>
      <c r="AC85" s="27"/>
      <c r="AD85" s="27"/>
      <c r="AE85" s="27"/>
    </row>
    <row r="86" spans="1:31" s="82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27"/>
      <c r="W86" s="27"/>
      <c r="X86" s="27"/>
      <c r="Y86" s="27"/>
      <c r="Z86" s="69"/>
      <c r="AA86" s="27"/>
      <c r="AB86" s="27"/>
      <c r="AC86" s="27"/>
      <c r="AD86" s="27"/>
      <c r="AE86" s="27"/>
    </row>
    <row r="87" spans="1:31" s="82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27"/>
      <c r="W87" s="27"/>
      <c r="X87" s="27"/>
      <c r="Y87" s="27"/>
      <c r="Z87" s="69"/>
      <c r="AA87" s="27"/>
      <c r="AB87" s="27"/>
      <c r="AC87" s="27"/>
      <c r="AD87" s="27"/>
      <c r="AE87" s="27"/>
    </row>
    <row r="88" spans="1:31" s="82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27"/>
      <c r="W88" s="27"/>
      <c r="X88" s="27"/>
      <c r="Y88" s="27"/>
      <c r="Z88" s="69"/>
      <c r="AA88" s="27"/>
      <c r="AB88" s="27"/>
      <c r="AC88" s="27"/>
      <c r="AD88" s="27"/>
      <c r="AE88" s="27"/>
    </row>
    <row r="89" spans="1:31" s="82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27"/>
      <c r="W89" s="27"/>
      <c r="X89" s="27"/>
      <c r="Y89" s="27"/>
      <c r="Z89" s="69"/>
      <c r="AA89" s="27"/>
      <c r="AB89" s="27"/>
      <c r="AC89" s="27"/>
      <c r="AD89" s="27"/>
      <c r="AE89" s="27"/>
    </row>
    <row r="90" spans="1:31" s="82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27"/>
      <c r="W90" s="27"/>
      <c r="X90" s="27"/>
      <c r="Y90" s="27"/>
      <c r="Z90" s="69"/>
      <c r="AA90" s="27"/>
      <c r="AB90" s="27"/>
      <c r="AC90" s="27"/>
      <c r="AD90" s="27"/>
      <c r="AE90" s="27"/>
    </row>
    <row r="91" spans="1:31" s="82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27"/>
      <c r="W91" s="27"/>
      <c r="X91" s="27"/>
      <c r="Y91" s="27"/>
      <c r="Z91" s="69"/>
      <c r="AA91" s="27"/>
      <c r="AB91" s="27"/>
      <c r="AC91" s="27"/>
      <c r="AD91" s="27"/>
      <c r="AE91" s="27"/>
    </row>
    <row r="92" spans="1:31" s="82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27"/>
      <c r="W92" s="27"/>
      <c r="X92" s="27"/>
      <c r="Y92" s="27"/>
      <c r="Z92" s="69"/>
      <c r="AA92" s="27"/>
      <c r="AB92" s="27"/>
      <c r="AC92" s="27"/>
      <c r="AD92" s="27"/>
      <c r="AE92" s="27"/>
    </row>
    <row r="93" spans="1:31" s="82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27"/>
      <c r="W93" s="27"/>
      <c r="X93" s="27"/>
      <c r="Y93" s="27"/>
      <c r="Z93" s="69"/>
      <c r="AA93" s="27"/>
      <c r="AB93" s="27"/>
      <c r="AC93" s="27"/>
      <c r="AD93" s="27"/>
      <c r="AE93" s="27"/>
    </row>
    <row r="94" spans="1:31" s="82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27"/>
      <c r="W94" s="27"/>
      <c r="X94" s="27"/>
      <c r="Y94" s="27"/>
      <c r="Z94" s="69"/>
      <c r="AA94" s="27"/>
      <c r="AB94" s="27"/>
      <c r="AC94" s="27"/>
      <c r="AD94" s="27"/>
      <c r="AE94" s="27"/>
    </row>
    <row r="95" spans="1:31" s="82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27"/>
      <c r="W95" s="27"/>
      <c r="X95" s="27"/>
      <c r="Y95" s="27"/>
      <c r="Z95" s="69"/>
      <c r="AA95" s="27"/>
      <c r="AB95" s="27"/>
      <c r="AC95" s="27"/>
      <c r="AD95" s="27"/>
      <c r="AE95" s="27"/>
    </row>
    <row r="96" spans="1:31" s="82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27"/>
      <c r="W96" s="27"/>
      <c r="X96" s="27"/>
      <c r="Y96" s="27"/>
      <c r="Z96" s="69"/>
      <c r="AA96" s="27"/>
      <c r="AB96" s="27"/>
      <c r="AC96" s="27"/>
      <c r="AD96" s="27"/>
      <c r="AE96" s="27"/>
    </row>
    <row r="97" spans="1:31" s="82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27"/>
      <c r="W97" s="27"/>
      <c r="X97" s="27"/>
      <c r="Y97" s="27"/>
      <c r="Z97" s="69"/>
      <c r="AA97" s="27"/>
      <c r="AB97" s="27"/>
      <c r="AC97" s="27"/>
      <c r="AD97" s="27"/>
      <c r="AE97" s="27"/>
    </row>
    <row r="98" spans="1:31" s="82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27"/>
      <c r="W98" s="27"/>
      <c r="X98" s="27"/>
      <c r="Y98" s="27"/>
      <c r="Z98" s="69"/>
      <c r="AA98" s="27"/>
      <c r="AB98" s="27"/>
      <c r="AC98" s="27"/>
      <c r="AD98" s="27"/>
      <c r="AE98" s="27"/>
    </row>
    <row r="99" spans="1:31" s="82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27"/>
      <c r="W99" s="27"/>
      <c r="X99" s="27"/>
      <c r="Y99" s="27"/>
      <c r="Z99" s="69"/>
      <c r="AA99" s="27"/>
      <c r="AB99" s="27"/>
      <c r="AC99" s="27"/>
      <c r="AD99" s="27"/>
      <c r="AE99" s="27"/>
    </row>
    <row r="100" spans="1:31" s="82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27"/>
      <c r="W100" s="27"/>
      <c r="X100" s="27"/>
      <c r="Y100" s="27"/>
      <c r="Z100" s="69"/>
      <c r="AA100" s="27"/>
      <c r="AB100" s="27"/>
      <c r="AC100" s="27"/>
      <c r="AD100" s="27"/>
      <c r="AE100" s="27"/>
    </row>
    <row r="101" spans="1:31" s="82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27"/>
      <c r="W101" s="27"/>
      <c r="X101" s="27"/>
      <c r="Y101" s="27"/>
      <c r="Z101" s="69"/>
      <c r="AA101" s="27"/>
      <c r="AB101" s="27"/>
      <c r="AC101" s="27"/>
      <c r="AD101" s="27"/>
      <c r="AE101" s="27"/>
    </row>
    <row r="102" spans="1:31" s="82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27"/>
      <c r="W102" s="27"/>
      <c r="X102" s="27"/>
      <c r="Y102" s="27"/>
      <c r="Z102" s="69"/>
      <c r="AA102" s="27"/>
      <c r="AB102" s="27"/>
      <c r="AC102" s="27"/>
      <c r="AD102" s="27"/>
      <c r="AE102" s="27"/>
    </row>
    <row r="103" spans="1:31" s="82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27"/>
      <c r="W103" s="27"/>
      <c r="X103" s="27"/>
      <c r="Y103" s="27"/>
      <c r="Z103" s="69"/>
      <c r="AA103" s="27"/>
      <c r="AB103" s="27"/>
      <c r="AC103" s="27"/>
      <c r="AD103" s="27"/>
      <c r="AE103" s="27"/>
    </row>
    <row r="104" spans="1:31" s="82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27"/>
      <c r="W104" s="27"/>
      <c r="X104" s="27"/>
      <c r="Y104" s="27"/>
      <c r="Z104" s="69"/>
      <c r="AA104" s="27"/>
      <c r="AB104" s="27"/>
      <c r="AC104" s="27"/>
      <c r="AD104" s="27"/>
      <c r="AE104" s="27"/>
    </row>
    <row r="105" spans="1:31" s="82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27"/>
      <c r="W105" s="27"/>
      <c r="X105" s="27"/>
      <c r="Y105" s="27"/>
      <c r="Z105" s="69"/>
      <c r="AA105" s="27"/>
      <c r="AB105" s="27"/>
      <c r="AC105" s="27"/>
      <c r="AD105" s="27"/>
      <c r="AE105" s="27"/>
    </row>
    <row r="106" spans="1:31" s="82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27"/>
      <c r="W106" s="27"/>
      <c r="X106" s="27"/>
      <c r="Y106" s="27"/>
      <c r="Z106" s="69"/>
      <c r="AA106" s="27"/>
      <c r="AB106" s="27"/>
      <c r="AC106" s="27"/>
      <c r="AD106" s="27"/>
      <c r="AE106" s="27"/>
    </row>
    <row r="107" spans="1:31" s="82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27"/>
      <c r="W107" s="27"/>
      <c r="X107" s="27"/>
      <c r="Y107" s="27"/>
      <c r="Z107" s="69"/>
      <c r="AA107" s="27"/>
      <c r="AB107" s="27"/>
      <c r="AC107" s="27"/>
      <c r="AD107" s="27"/>
      <c r="AE107" s="27"/>
    </row>
    <row r="108" spans="1:31" s="82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27"/>
      <c r="W108" s="27"/>
      <c r="X108" s="27"/>
      <c r="Y108" s="27"/>
      <c r="Z108" s="69"/>
      <c r="AA108" s="27"/>
      <c r="AB108" s="27"/>
      <c r="AC108" s="27"/>
      <c r="AD108" s="27"/>
      <c r="AE108" s="27"/>
    </row>
    <row r="109" spans="1:31" s="82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27"/>
      <c r="W109" s="27"/>
      <c r="X109" s="27"/>
      <c r="Y109" s="27"/>
      <c r="Z109" s="69"/>
      <c r="AA109" s="27"/>
      <c r="AB109" s="27"/>
      <c r="AC109" s="27"/>
      <c r="AD109" s="27"/>
      <c r="AE109" s="27"/>
    </row>
    <row r="110" spans="1:31" s="82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27"/>
      <c r="W110" s="27"/>
      <c r="X110" s="27"/>
      <c r="Y110" s="27"/>
      <c r="Z110" s="69"/>
      <c r="AA110" s="27"/>
      <c r="AB110" s="27"/>
      <c r="AC110" s="27"/>
      <c r="AD110" s="27"/>
      <c r="AE110" s="27"/>
    </row>
    <row r="111" spans="1:31" s="82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27"/>
      <c r="W111" s="27"/>
      <c r="X111" s="27"/>
      <c r="Y111" s="27"/>
      <c r="Z111" s="69"/>
      <c r="AA111" s="27"/>
      <c r="AB111" s="27"/>
      <c r="AC111" s="27"/>
      <c r="AD111" s="27"/>
      <c r="AE111" s="27"/>
    </row>
    <row r="112" spans="1:31" s="82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27"/>
      <c r="W112" s="27"/>
      <c r="X112" s="27"/>
      <c r="Y112" s="27"/>
      <c r="Z112" s="69"/>
      <c r="AA112" s="27"/>
      <c r="AB112" s="27"/>
      <c r="AC112" s="27"/>
      <c r="AD112" s="27"/>
      <c r="AE112" s="27"/>
    </row>
    <row r="113" spans="1:31" s="82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27"/>
      <c r="W113" s="27"/>
      <c r="X113" s="27"/>
      <c r="Y113" s="27"/>
      <c r="Z113" s="69"/>
      <c r="AA113" s="27"/>
      <c r="AB113" s="27"/>
      <c r="AC113" s="27"/>
      <c r="AD113" s="27"/>
      <c r="AE113" s="27"/>
    </row>
    <row r="114" spans="1:31" s="82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27"/>
      <c r="W114" s="27"/>
      <c r="X114" s="27"/>
      <c r="Y114" s="27"/>
      <c r="Z114" s="69"/>
      <c r="AA114" s="27"/>
      <c r="AB114" s="27"/>
      <c r="AC114" s="27"/>
      <c r="AD114" s="27"/>
      <c r="AE114" s="27"/>
    </row>
    <row r="115" spans="1:31" s="82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27"/>
      <c r="W115" s="27"/>
      <c r="X115" s="27"/>
      <c r="Y115" s="27"/>
      <c r="Z115" s="69"/>
      <c r="AA115" s="27"/>
      <c r="AB115" s="27"/>
      <c r="AC115" s="27"/>
      <c r="AD115" s="27"/>
      <c r="AE115" s="27"/>
    </row>
    <row r="116" spans="1:31" s="82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27"/>
      <c r="W116" s="27"/>
      <c r="X116" s="27"/>
      <c r="Y116" s="27"/>
      <c r="Z116" s="69"/>
      <c r="AA116" s="27"/>
      <c r="AB116" s="27"/>
      <c r="AC116" s="27"/>
      <c r="AD116" s="27"/>
      <c r="AE116" s="27"/>
    </row>
    <row r="117" spans="1:31" s="82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27"/>
      <c r="W117" s="27"/>
      <c r="X117" s="27"/>
      <c r="Y117" s="27"/>
      <c r="Z117" s="69"/>
      <c r="AA117" s="27"/>
      <c r="AB117" s="27"/>
      <c r="AC117" s="27"/>
      <c r="AD117" s="27"/>
      <c r="AE117" s="27"/>
    </row>
    <row r="118" spans="1:31" s="82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27"/>
      <c r="W118" s="27"/>
      <c r="X118" s="27"/>
      <c r="Y118" s="27"/>
      <c r="Z118" s="69"/>
      <c r="AA118" s="27"/>
      <c r="AB118" s="27"/>
      <c r="AC118" s="27"/>
      <c r="AD118" s="27"/>
      <c r="AE118" s="27"/>
    </row>
    <row r="119" spans="1:31" s="82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27"/>
      <c r="W119" s="27"/>
      <c r="X119" s="27"/>
      <c r="Y119" s="27"/>
      <c r="Z119" s="69"/>
      <c r="AA119" s="27"/>
      <c r="AB119" s="27"/>
      <c r="AC119" s="27"/>
      <c r="AD119" s="27"/>
      <c r="AE119" s="27"/>
    </row>
    <row r="120" spans="1:31" s="82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27"/>
      <c r="W120" s="27"/>
      <c r="X120" s="27"/>
      <c r="Y120" s="27"/>
      <c r="Z120" s="69"/>
      <c r="AA120" s="27"/>
      <c r="AB120" s="27"/>
      <c r="AC120" s="27"/>
      <c r="AD120" s="27"/>
      <c r="AE120" s="27"/>
    </row>
    <row r="121" spans="1:31" s="82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27"/>
      <c r="W121" s="27"/>
      <c r="X121" s="27"/>
      <c r="Y121" s="27"/>
      <c r="Z121" s="69"/>
      <c r="AA121" s="27"/>
      <c r="AB121" s="27"/>
      <c r="AC121" s="27"/>
      <c r="AD121" s="27"/>
      <c r="AE121" s="27"/>
    </row>
    <row r="122" spans="1:31" s="82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27"/>
      <c r="W122" s="27"/>
      <c r="X122" s="27"/>
      <c r="Y122" s="27"/>
      <c r="Z122" s="69"/>
      <c r="AA122" s="27"/>
      <c r="AB122" s="27"/>
      <c r="AC122" s="27"/>
      <c r="AD122" s="27"/>
      <c r="AE122" s="27"/>
    </row>
    <row r="123" spans="1:31" s="82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27"/>
      <c r="W123" s="27"/>
      <c r="X123" s="27"/>
      <c r="Y123" s="27"/>
      <c r="Z123" s="69"/>
      <c r="AA123" s="27"/>
      <c r="AB123" s="27"/>
      <c r="AC123" s="27"/>
      <c r="AD123" s="27"/>
      <c r="AE123" s="27"/>
    </row>
    <row r="124" spans="1:31" s="82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27"/>
      <c r="W124" s="27"/>
      <c r="X124" s="27"/>
      <c r="Y124" s="27"/>
      <c r="Z124" s="69"/>
      <c r="AA124" s="27"/>
      <c r="AB124" s="27"/>
      <c r="AC124" s="27"/>
      <c r="AD124" s="27"/>
      <c r="AE124" s="27"/>
    </row>
    <row r="125" spans="1:31" s="82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27"/>
      <c r="W125" s="27"/>
      <c r="X125" s="27"/>
      <c r="Y125" s="27"/>
      <c r="Z125" s="69"/>
      <c r="AA125" s="27"/>
      <c r="AB125" s="27"/>
      <c r="AC125" s="27"/>
      <c r="AD125" s="27"/>
      <c r="AE125" s="27"/>
    </row>
    <row r="126" spans="1:31" s="82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27"/>
      <c r="W126" s="27"/>
      <c r="X126" s="27"/>
      <c r="Y126" s="27"/>
      <c r="Z126" s="69"/>
      <c r="AA126" s="27"/>
      <c r="AB126" s="27"/>
      <c r="AC126" s="27"/>
      <c r="AD126" s="27"/>
      <c r="AE126" s="27"/>
    </row>
    <row r="127" spans="1:31" s="82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27"/>
      <c r="W127" s="27"/>
      <c r="X127" s="27"/>
      <c r="Y127" s="27"/>
      <c r="Z127" s="69"/>
      <c r="AA127" s="27"/>
      <c r="AB127" s="27"/>
      <c r="AC127" s="27"/>
      <c r="AD127" s="27"/>
      <c r="AE127" s="27"/>
    </row>
    <row r="128" spans="1:31" s="82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27"/>
      <c r="W128" s="27"/>
      <c r="X128" s="27"/>
      <c r="Y128" s="27"/>
      <c r="Z128" s="69"/>
      <c r="AA128" s="27"/>
      <c r="AB128" s="27"/>
      <c r="AC128" s="27"/>
      <c r="AD128" s="27"/>
      <c r="AE128" s="27"/>
    </row>
    <row r="129" spans="1:31" s="82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27"/>
      <c r="W129" s="27"/>
      <c r="X129" s="27"/>
      <c r="Y129" s="27"/>
      <c r="Z129" s="69"/>
      <c r="AA129" s="27"/>
      <c r="AB129" s="27"/>
      <c r="AC129" s="27"/>
      <c r="AD129" s="27"/>
      <c r="AE129" s="27"/>
    </row>
    <row r="130" spans="1:31" s="82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27"/>
      <c r="W130" s="27"/>
      <c r="X130" s="27"/>
      <c r="Y130" s="27"/>
      <c r="Z130" s="69"/>
      <c r="AA130" s="27"/>
      <c r="AB130" s="27"/>
      <c r="AC130" s="27"/>
      <c r="AD130" s="27"/>
      <c r="AE130" s="27"/>
    </row>
    <row r="131" spans="1:31" s="82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27"/>
      <c r="W131" s="27"/>
      <c r="X131" s="27"/>
      <c r="Y131" s="27"/>
      <c r="Z131" s="69"/>
      <c r="AA131" s="27"/>
      <c r="AB131" s="27"/>
      <c r="AC131" s="27"/>
      <c r="AD131" s="27"/>
      <c r="AE131" s="27"/>
    </row>
    <row r="132" spans="1:31" s="82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27"/>
      <c r="W132" s="27"/>
      <c r="X132" s="27"/>
      <c r="Y132" s="27"/>
      <c r="Z132" s="69"/>
      <c r="AA132" s="27"/>
      <c r="AB132" s="27"/>
      <c r="AC132" s="27"/>
      <c r="AD132" s="27"/>
      <c r="AE132" s="27"/>
    </row>
    <row r="133" spans="1:31" s="82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27"/>
      <c r="W133" s="27"/>
      <c r="X133" s="27"/>
      <c r="Y133" s="27"/>
      <c r="Z133" s="69"/>
      <c r="AA133" s="27"/>
      <c r="AB133" s="27"/>
      <c r="AC133" s="27"/>
      <c r="AD133" s="27"/>
      <c r="AE133" s="27"/>
    </row>
    <row r="134" spans="1:31" s="82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27"/>
      <c r="W134" s="27"/>
      <c r="X134" s="27"/>
      <c r="Y134" s="27"/>
      <c r="Z134" s="69"/>
      <c r="AA134" s="27"/>
      <c r="AB134" s="27"/>
      <c r="AC134" s="27"/>
      <c r="AD134" s="27"/>
      <c r="AE134" s="27"/>
    </row>
    <row r="135" spans="1:31" s="82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27"/>
      <c r="W135" s="27"/>
      <c r="X135" s="27"/>
      <c r="Y135" s="27"/>
      <c r="Z135" s="69"/>
      <c r="AA135" s="27"/>
      <c r="AB135" s="27"/>
      <c r="AC135" s="27"/>
      <c r="AD135" s="27"/>
      <c r="AE135" s="27"/>
    </row>
    <row r="136" spans="1:31" s="82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27"/>
      <c r="W136" s="27"/>
      <c r="X136" s="27"/>
      <c r="Y136" s="27"/>
      <c r="Z136" s="69"/>
      <c r="AA136" s="27"/>
      <c r="AB136" s="27"/>
      <c r="AC136" s="27"/>
      <c r="AD136" s="27"/>
      <c r="AE136" s="27"/>
    </row>
    <row r="137" spans="1:31" s="82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27"/>
      <c r="W137" s="27"/>
      <c r="X137" s="27"/>
      <c r="Y137" s="27"/>
      <c r="Z137" s="69"/>
      <c r="AA137" s="27"/>
      <c r="AB137" s="27"/>
      <c r="AC137" s="27"/>
      <c r="AD137" s="27"/>
      <c r="AE137" s="27"/>
    </row>
    <row r="138" spans="1:31" s="82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27"/>
      <c r="W138" s="27"/>
      <c r="X138" s="27"/>
      <c r="Y138" s="27"/>
      <c r="Z138" s="69"/>
      <c r="AA138" s="27"/>
      <c r="AB138" s="27"/>
      <c r="AC138" s="27"/>
      <c r="AD138" s="27"/>
      <c r="AE138" s="27"/>
    </row>
    <row r="139" spans="1:31" s="82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27"/>
      <c r="W139" s="27"/>
      <c r="X139" s="27"/>
      <c r="Y139" s="27"/>
      <c r="Z139" s="69"/>
      <c r="AA139" s="27"/>
      <c r="AB139" s="27"/>
      <c r="AC139" s="27"/>
      <c r="AD139" s="27"/>
      <c r="AE139" s="27"/>
    </row>
    <row r="140" spans="1:31" s="82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27"/>
      <c r="W140" s="27"/>
      <c r="X140" s="27"/>
      <c r="Y140" s="27"/>
      <c r="Z140" s="69"/>
      <c r="AA140" s="27"/>
      <c r="AB140" s="27"/>
      <c r="AC140" s="27"/>
      <c r="AD140" s="27"/>
      <c r="AE140" s="27"/>
    </row>
    <row r="141" spans="1:31" s="82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27"/>
      <c r="W141" s="27"/>
      <c r="X141" s="27"/>
      <c r="Y141" s="27"/>
      <c r="Z141" s="69"/>
      <c r="AA141" s="27"/>
      <c r="AB141" s="27"/>
      <c r="AC141" s="27"/>
      <c r="AD141" s="27"/>
      <c r="AE141" s="27"/>
    </row>
    <row r="142" spans="1:31" s="82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27"/>
      <c r="W142" s="27"/>
      <c r="X142" s="27"/>
      <c r="Y142" s="27"/>
      <c r="Z142" s="69"/>
      <c r="AA142" s="27"/>
      <c r="AB142" s="27"/>
      <c r="AC142" s="27"/>
      <c r="AD142" s="27"/>
      <c r="AE142" s="27"/>
    </row>
    <row r="143" spans="1:31" s="82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27"/>
      <c r="W143" s="27"/>
      <c r="X143" s="27"/>
      <c r="Y143" s="27"/>
      <c r="Z143" s="69"/>
      <c r="AA143" s="27"/>
      <c r="AB143" s="27"/>
      <c r="AC143" s="27"/>
      <c r="AD143" s="27"/>
      <c r="AE143" s="27"/>
    </row>
    <row r="144" spans="1:31" s="82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27"/>
      <c r="W144" s="27"/>
      <c r="X144" s="27"/>
      <c r="Y144" s="27"/>
      <c r="Z144" s="69"/>
      <c r="AA144" s="27"/>
      <c r="AB144" s="27"/>
      <c r="AC144" s="27"/>
      <c r="AD144" s="27"/>
      <c r="AE144" s="27"/>
    </row>
    <row r="145" spans="1:31" s="82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27"/>
      <c r="W145" s="27"/>
      <c r="X145" s="27"/>
      <c r="Y145" s="27"/>
      <c r="Z145" s="69"/>
      <c r="AA145" s="27"/>
      <c r="AB145" s="27"/>
      <c r="AC145" s="27"/>
      <c r="AD145" s="27"/>
      <c r="AE145" s="27"/>
    </row>
    <row r="146" spans="1:31" s="82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27"/>
      <c r="W146" s="27"/>
      <c r="X146" s="27"/>
      <c r="Y146" s="27"/>
      <c r="Z146" s="69"/>
      <c r="AA146" s="27"/>
      <c r="AB146" s="27"/>
      <c r="AC146" s="27"/>
      <c r="AD146" s="27"/>
      <c r="AE146" s="27"/>
    </row>
    <row r="147" spans="1:31" s="82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27"/>
      <c r="W147" s="27"/>
      <c r="X147" s="27"/>
      <c r="Y147" s="27"/>
      <c r="Z147" s="69"/>
      <c r="AA147" s="27"/>
      <c r="AB147" s="27"/>
      <c r="AC147" s="27"/>
      <c r="AD147" s="27"/>
      <c r="AE147" s="27"/>
    </row>
    <row r="148" spans="1:31" s="82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27"/>
      <c r="W148" s="27"/>
      <c r="X148" s="27"/>
      <c r="Y148" s="27"/>
      <c r="Z148" s="69"/>
      <c r="AA148" s="27"/>
      <c r="AB148" s="27"/>
      <c r="AC148" s="27"/>
      <c r="AD148" s="27"/>
      <c r="AE148" s="27"/>
    </row>
    <row r="149" spans="1:31" s="82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27"/>
      <c r="W149" s="27"/>
      <c r="X149" s="27"/>
      <c r="Y149" s="27"/>
      <c r="Z149" s="69"/>
      <c r="AA149" s="27"/>
      <c r="AB149" s="27"/>
      <c r="AC149" s="27"/>
      <c r="AD149" s="27"/>
      <c r="AE149" s="27"/>
    </row>
    <row r="150" spans="1:31" s="82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27"/>
      <c r="W150" s="27"/>
      <c r="X150" s="27"/>
      <c r="Y150" s="27"/>
      <c r="Z150" s="69"/>
      <c r="AA150" s="27"/>
      <c r="AB150" s="27"/>
      <c r="AC150" s="27"/>
      <c r="AD150" s="27"/>
      <c r="AE150" s="27"/>
    </row>
    <row r="151" spans="1:31" s="82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27"/>
      <c r="W151" s="27"/>
      <c r="X151" s="27"/>
      <c r="Y151" s="27"/>
      <c r="Z151" s="69"/>
      <c r="AA151" s="27"/>
      <c r="AB151" s="27"/>
      <c r="AC151" s="27"/>
      <c r="AD151" s="27"/>
      <c r="AE151" s="27"/>
    </row>
    <row r="152" spans="1:31" s="82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27"/>
      <c r="W152" s="27"/>
      <c r="X152" s="27"/>
      <c r="Y152" s="27"/>
      <c r="Z152" s="69"/>
      <c r="AA152" s="27"/>
      <c r="AB152" s="27"/>
      <c r="AC152" s="27"/>
      <c r="AD152" s="27"/>
      <c r="AE152" s="27"/>
    </row>
    <row r="153" spans="1:31" s="82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27"/>
      <c r="W153" s="27"/>
      <c r="X153" s="27"/>
      <c r="Y153" s="27"/>
      <c r="Z153" s="69"/>
      <c r="AA153" s="27"/>
      <c r="AB153" s="27"/>
      <c r="AC153" s="27"/>
      <c r="AD153" s="27"/>
      <c r="AE153" s="27"/>
    </row>
    <row r="154" spans="1:31" s="82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27"/>
      <c r="W154" s="27"/>
      <c r="X154" s="27"/>
      <c r="Y154" s="27"/>
      <c r="Z154" s="69"/>
      <c r="AA154" s="27"/>
      <c r="AB154" s="27"/>
      <c r="AC154" s="27"/>
      <c r="AD154" s="27"/>
      <c r="AE154" s="27"/>
    </row>
    <row r="155" spans="1:31" s="82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27"/>
      <c r="W155" s="27"/>
      <c r="X155" s="27"/>
      <c r="Y155" s="27"/>
      <c r="Z155" s="69"/>
      <c r="AA155" s="27"/>
      <c r="AB155" s="27"/>
      <c r="AC155" s="27"/>
      <c r="AD155" s="27"/>
      <c r="AE155" s="27"/>
    </row>
    <row r="156" spans="1:31" s="82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27"/>
      <c r="W156" s="27"/>
      <c r="X156" s="27"/>
      <c r="Y156" s="27"/>
      <c r="Z156" s="69"/>
      <c r="AA156" s="27"/>
      <c r="AB156" s="27"/>
      <c r="AC156" s="27"/>
      <c r="AD156" s="27"/>
      <c r="AE156" s="27"/>
    </row>
    <row r="157" spans="1:31" s="82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27"/>
      <c r="W157" s="27"/>
      <c r="X157" s="27"/>
      <c r="Y157" s="27"/>
      <c r="Z157" s="69"/>
      <c r="AA157" s="27"/>
      <c r="AB157" s="27"/>
      <c r="AC157" s="27"/>
      <c r="AD157" s="27"/>
      <c r="AE157" s="27"/>
    </row>
    <row r="158" spans="1:31" s="82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27"/>
      <c r="W158" s="27"/>
      <c r="X158" s="27"/>
      <c r="Y158" s="27"/>
      <c r="Z158" s="69"/>
      <c r="AA158" s="27"/>
      <c r="AB158" s="27"/>
      <c r="AC158" s="27"/>
      <c r="AD158" s="27"/>
      <c r="AE158" s="27"/>
    </row>
    <row r="159" spans="1:31" s="82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27"/>
      <c r="W159" s="27"/>
      <c r="X159" s="27"/>
      <c r="Y159" s="27"/>
      <c r="Z159" s="69"/>
      <c r="AA159" s="27"/>
      <c r="AB159" s="27"/>
      <c r="AC159" s="27"/>
      <c r="AD159" s="27"/>
      <c r="AE159" s="27"/>
    </row>
    <row r="160" spans="1:31" s="82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27"/>
      <c r="W160" s="27"/>
      <c r="X160" s="27"/>
      <c r="Y160" s="27"/>
      <c r="Z160" s="69"/>
      <c r="AA160" s="27"/>
      <c r="AB160" s="27"/>
      <c r="AC160" s="27"/>
      <c r="AD160" s="27"/>
      <c r="AE160" s="27"/>
    </row>
    <row r="161" spans="1:31" s="82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27"/>
      <c r="W161" s="27"/>
      <c r="X161" s="27"/>
      <c r="Y161" s="27"/>
      <c r="Z161" s="69"/>
      <c r="AA161" s="27"/>
      <c r="AB161" s="27"/>
      <c r="AC161" s="27"/>
      <c r="AD161" s="27"/>
      <c r="AE161" s="27"/>
    </row>
    <row r="162" spans="1:31" s="82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27"/>
      <c r="W162" s="27"/>
      <c r="X162" s="27"/>
      <c r="Y162" s="27"/>
      <c r="Z162" s="69"/>
      <c r="AA162" s="27"/>
      <c r="AB162" s="27"/>
      <c r="AC162" s="27"/>
      <c r="AD162" s="27"/>
      <c r="AE162" s="27"/>
    </row>
    <row r="163" spans="1:31" s="82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27"/>
      <c r="W163" s="27"/>
      <c r="X163" s="27"/>
      <c r="Y163" s="27"/>
      <c r="Z163" s="69"/>
      <c r="AA163" s="27"/>
      <c r="AB163" s="27"/>
      <c r="AC163" s="27"/>
      <c r="AD163" s="27"/>
      <c r="AE163" s="27"/>
    </row>
    <row r="164" spans="1:31" s="82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27"/>
      <c r="W164" s="27"/>
      <c r="X164" s="27"/>
      <c r="Y164" s="27"/>
      <c r="Z164" s="69"/>
      <c r="AA164" s="27"/>
      <c r="AB164" s="27"/>
      <c r="AC164" s="27"/>
      <c r="AD164" s="27"/>
      <c r="AE164" s="27"/>
    </row>
    <row r="165" spans="1:31" s="82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27"/>
      <c r="W165" s="27"/>
      <c r="X165" s="27"/>
      <c r="Y165" s="27"/>
      <c r="Z165" s="69"/>
      <c r="AA165" s="27"/>
      <c r="AB165" s="27"/>
      <c r="AC165" s="27"/>
      <c r="AD165" s="27"/>
      <c r="AE165" s="27"/>
    </row>
    <row r="166" spans="1:31" s="82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27"/>
      <c r="W166" s="27"/>
      <c r="X166" s="27"/>
      <c r="Y166" s="27"/>
      <c r="Z166" s="69"/>
      <c r="AA166" s="27"/>
      <c r="AB166" s="27"/>
      <c r="AC166" s="27"/>
      <c r="AD166" s="27"/>
      <c r="AE166" s="27"/>
    </row>
    <row r="167" spans="1:31" s="82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27"/>
      <c r="W167" s="27"/>
      <c r="X167" s="27"/>
      <c r="Y167" s="27"/>
      <c r="Z167" s="69"/>
      <c r="AA167" s="27"/>
      <c r="AB167" s="27"/>
      <c r="AC167" s="27"/>
      <c r="AD167" s="27"/>
      <c r="AE167" s="27"/>
    </row>
    <row r="168" spans="1:31" s="82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27"/>
      <c r="W168" s="27"/>
      <c r="X168" s="27"/>
      <c r="Y168" s="27"/>
      <c r="Z168" s="69"/>
      <c r="AA168" s="27"/>
      <c r="AB168" s="27"/>
      <c r="AC168" s="27"/>
      <c r="AD168" s="27"/>
      <c r="AE168" s="27"/>
    </row>
    <row r="169" spans="1:31" s="82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27"/>
      <c r="W169" s="27"/>
      <c r="X169" s="27"/>
      <c r="Y169" s="27"/>
      <c r="Z169" s="69"/>
      <c r="AA169" s="27"/>
      <c r="AB169" s="27"/>
      <c r="AC169" s="27"/>
      <c r="AD169" s="27"/>
      <c r="AE169" s="27"/>
    </row>
    <row r="170" spans="1:31" s="82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27"/>
      <c r="W170" s="27"/>
      <c r="X170" s="27"/>
      <c r="Y170" s="27"/>
      <c r="Z170" s="69"/>
      <c r="AA170" s="27"/>
      <c r="AB170" s="27"/>
      <c r="AC170" s="27"/>
      <c r="AD170" s="27"/>
      <c r="AE170" s="27"/>
    </row>
    <row r="171" spans="1:31" s="82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27"/>
      <c r="W171" s="27"/>
      <c r="X171" s="27"/>
      <c r="Y171" s="27"/>
      <c r="Z171" s="69"/>
      <c r="AA171" s="27"/>
      <c r="AB171" s="27"/>
      <c r="AC171" s="27"/>
      <c r="AD171" s="27"/>
      <c r="AE171" s="27"/>
    </row>
    <row r="172" spans="1:31" s="82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27"/>
      <c r="W172" s="27"/>
      <c r="X172" s="27"/>
      <c r="Y172" s="27"/>
      <c r="Z172" s="69"/>
      <c r="AA172" s="27"/>
      <c r="AB172" s="27"/>
      <c r="AC172" s="27"/>
      <c r="AD172" s="27"/>
      <c r="AE172" s="27"/>
    </row>
    <row r="173" spans="1:31" s="82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27"/>
      <c r="W173" s="27"/>
      <c r="X173" s="27"/>
      <c r="Y173" s="27"/>
      <c r="Z173" s="69"/>
      <c r="AA173" s="27"/>
      <c r="AB173" s="27"/>
      <c r="AC173" s="27"/>
      <c r="AD173" s="27"/>
      <c r="AE173" s="27"/>
    </row>
    <row r="174" spans="1:31" s="82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27"/>
      <c r="W174" s="27"/>
      <c r="X174" s="27"/>
      <c r="Y174" s="27"/>
      <c r="Z174" s="69"/>
      <c r="AA174" s="27"/>
      <c r="AB174" s="27"/>
      <c r="AC174" s="27"/>
      <c r="AD174" s="27"/>
      <c r="AE174" s="27"/>
    </row>
    <row r="175" spans="1:31" s="82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27"/>
      <c r="W175" s="27"/>
      <c r="X175" s="27"/>
      <c r="Y175" s="27"/>
      <c r="Z175" s="69"/>
      <c r="AA175" s="27"/>
      <c r="AB175" s="27"/>
      <c r="AC175" s="27"/>
      <c r="AD175" s="27"/>
      <c r="AE175" s="27"/>
    </row>
    <row r="176" spans="1:31" s="82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27"/>
      <c r="W176" s="27"/>
      <c r="X176" s="27"/>
      <c r="Y176" s="27"/>
      <c r="Z176" s="69"/>
      <c r="AA176" s="27"/>
      <c r="AB176" s="27"/>
      <c r="AC176" s="27"/>
      <c r="AD176" s="27"/>
      <c r="AE176" s="27"/>
    </row>
    <row r="177" spans="1:31" s="82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27"/>
      <c r="W177" s="27"/>
      <c r="X177" s="27"/>
      <c r="Y177" s="27"/>
      <c r="Z177" s="69"/>
      <c r="AA177" s="27"/>
      <c r="AB177" s="27"/>
      <c r="AC177" s="27"/>
      <c r="AD177" s="27"/>
      <c r="AE177" s="27"/>
    </row>
    <row r="178" spans="1:31" s="82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27"/>
      <c r="W178" s="27"/>
      <c r="X178" s="27"/>
      <c r="Y178" s="27"/>
      <c r="Z178" s="69"/>
      <c r="AA178" s="27"/>
      <c r="AB178" s="27"/>
      <c r="AC178" s="27"/>
      <c r="AD178" s="27"/>
      <c r="AE178" s="27"/>
    </row>
    <row r="179" spans="1:31" s="82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27"/>
      <c r="W179" s="27"/>
      <c r="X179" s="27"/>
      <c r="Y179" s="27"/>
      <c r="Z179" s="69"/>
      <c r="AA179" s="27"/>
      <c r="AB179" s="27"/>
      <c r="AC179" s="27"/>
      <c r="AD179" s="27"/>
      <c r="AE179" s="27"/>
    </row>
    <row r="180" spans="1:31" s="82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27"/>
      <c r="W180" s="27"/>
      <c r="X180" s="27"/>
      <c r="Y180" s="27"/>
      <c r="Z180" s="69"/>
      <c r="AA180" s="27"/>
      <c r="AB180" s="27"/>
      <c r="AC180" s="27"/>
      <c r="AD180" s="27"/>
      <c r="AE180" s="27"/>
    </row>
    <row r="181" spans="1:31" s="82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27"/>
      <c r="W181" s="27"/>
      <c r="X181" s="27"/>
      <c r="Y181" s="27"/>
      <c r="Z181" s="69"/>
      <c r="AA181" s="27"/>
      <c r="AB181" s="27"/>
      <c r="AC181" s="27"/>
      <c r="AD181" s="27"/>
      <c r="AE181" s="27"/>
    </row>
    <row r="182" spans="1:31" s="82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27"/>
      <c r="W182" s="27"/>
      <c r="X182" s="27"/>
      <c r="Y182" s="27"/>
      <c r="Z182" s="69"/>
      <c r="AA182" s="27"/>
      <c r="AB182" s="27"/>
      <c r="AC182" s="27"/>
      <c r="AD182" s="27"/>
      <c r="AE182" s="27"/>
    </row>
    <row r="183" spans="1:31" s="82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27"/>
      <c r="W183" s="27"/>
      <c r="X183" s="27"/>
      <c r="Y183" s="27"/>
      <c r="Z183" s="69"/>
      <c r="AA183" s="27"/>
      <c r="AB183" s="27"/>
      <c r="AC183" s="27"/>
      <c r="AD183" s="27"/>
      <c r="AE183" s="27"/>
    </row>
    <row r="184" spans="1:31" s="82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27"/>
      <c r="W184" s="27"/>
      <c r="X184" s="27"/>
      <c r="Y184" s="27"/>
      <c r="Z184" s="69"/>
      <c r="AA184" s="27"/>
      <c r="AB184" s="27"/>
      <c r="AC184" s="27"/>
      <c r="AD184" s="27"/>
      <c r="AE184" s="27"/>
    </row>
    <row r="185" spans="1:31" s="82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27"/>
      <c r="W185" s="27"/>
      <c r="X185" s="27"/>
      <c r="Y185" s="27"/>
      <c r="Z185" s="69"/>
      <c r="AA185" s="27"/>
      <c r="AB185" s="27"/>
      <c r="AC185" s="27"/>
      <c r="AD185" s="27"/>
      <c r="AE185" s="27"/>
    </row>
    <row r="186" spans="1:31" s="82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27"/>
      <c r="W186" s="27"/>
      <c r="X186" s="27"/>
      <c r="Y186" s="27"/>
      <c r="Z186" s="69"/>
      <c r="AA186" s="27"/>
      <c r="AB186" s="27"/>
      <c r="AC186" s="27"/>
      <c r="AD186" s="27"/>
      <c r="AE186" s="27"/>
    </row>
    <row r="187" spans="1:31" s="82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27"/>
      <c r="W187" s="27"/>
      <c r="X187" s="27"/>
      <c r="Y187" s="27"/>
      <c r="Z187" s="69"/>
      <c r="AA187" s="27"/>
      <c r="AB187" s="27"/>
      <c r="AC187" s="27"/>
      <c r="AD187" s="27"/>
      <c r="AE187" s="27"/>
    </row>
    <row r="188" spans="1:31" s="82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27"/>
      <c r="W188" s="27"/>
      <c r="X188" s="27"/>
      <c r="Y188" s="27"/>
      <c r="Z188" s="69"/>
      <c r="AA188" s="27"/>
      <c r="AB188" s="27"/>
      <c r="AC188" s="27"/>
      <c r="AD188" s="27"/>
      <c r="AE188" s="27"/>
    </row>
    <row r="189" spans="1:31" s="82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27"/>
      <c r="W189" s="27"/>
      <c r="X189" s="27"/>
      <c r="Y189" s="27"/>
      <c r="Z189" s="69"/>
      <c r="AA189" s="27"/>
      <c r="AB189" s="27"/>
      <c r="AC189" s="27"/>
      <c r="AD189" s="27"/>
      <c r="AE189" s="27"/>
    </row>
    <row r="190" spans="1:31" s="82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27"/>
      <c r="W190" s="27"/>
      <c r="X190" s="27"/>
      <c r="Y190" s="27"/>
      <c r="Z190" s="69"/>
      <c r="AA190" s="27"/>
      <c r="AB190" s="27"/>
      <c r="AC190" s="27"/>
      <c r="AD190" s="27"/>
      <c r="AE190" s="27"/>
    </row>
    <row r="191" spans="1:31" s="82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27"/>
      <c r="W191" s="27"/>
      <c r="X191" s="27"/>
      <c r="Y191" s="27"/>
      <c r="Z191" s="69"/>
      <c r="AA191" s="27"/>
      <c r="AB191" s="27"/>
      <c r="AC191" s="27"/>
      <c r="AD191" s="27"/>
      <c r="AE191" s="27"/>
    </row>
    <row r="192" spans="1:31" s="82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27"/>
      <c r="W192" s="27"/>
      <c r="X192" s="27"/>
      <c r="Y192" s="27"/>
      <c r="Z192" s="69"/>
      <c r="AA192" s="27"/>
      <c r="AB192" s="27"/>
      <c r="AC192" s="27"/>
      <c r="AD192" s="27"/>
      <c r="AE192" s="27"/>
    </row>
    <row r="193" spans="1:31" s="82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27"/>
      <c r="W193" s="27"/>
      <c r="X193" s="27"/>
      <c r="Y193" s="27"/>
      <c r="Z193" s="69"/>
      <c r="AA193" s="27"/>
      <c r="AB193" s="27"/>
      <c r="AC193" s="27"/>
      <c r="AD193" s="27"/>
      <c r="AE193" s="27"/>
    </row>
    <row r="194" spans="1:31" s="82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27"/>
      <c r="W194" s="27"/>
      <c r="X194" s="27"/>
      <c r="Y194" s="27"/>
      <c r="Z194" s="69"/>
      <c r="AA194" s="27"/>
      <c r="AB194" s="27"/>
      <c r="AC194" s="27"/>
      <c r="AD194" s="27"/>
      <c r="AE194" s="27"/>
    </row>
    <row r="195" spans="1:31" s="82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27"/>
      <c r="W195" s="27"/>
      <c r="X195" s="27"/>
      <c r="Y195" s="27"/>
      <c r="Z195" s="69"/>
      <c r="AA195" s="27"/>
      <c r="AB195" s="27"/>
      <c r="AC195" s="27"/>
      <c r="AD195" s="27"/>
      <c r="AE195" s="27"/>
    </row>
    <row r="196" spans="1:31" s="82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27"/>
      <c r="W196" s="27"/>
      <c r="X196" s="27"/>
      <c r="Y196" s="27"/>
      <c r="Z196" s="69"/>
      <c r="AA196" s="27"/>
      <c r="AB196" s="27"/>
      <c r="AC196" s="27"/>
      <c r="AD196" s="27"/>
      <c r="AE196" s="27"/>
    </row>
    <row r="197" spans="1:31" s="82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27"/>
      <c r="W197" s="27"/>
      <c r="X197" s="27"/>
      <c r="Y197" s="27"/>
      <c r="Z197" s="69"/>
      <c r="AA197" s="27"/>
      <c r="AB197" s="27"/>
      <c r="AC197" s="27"/>
      <c r="AD197" s="27"/>
      <c r="AE197" s="27"/>
    </row>
    <row r="198" spans="1:31" s="82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27"/>
      <c r="W198" s="27"/>
      <c r="X198" s="27"/>
      <c r="Y198" s="27"/>
      <c r="Z198" s="69"/>
      <c r="AA198" s="27"/>
      <c r="AB198" s="27"/>
      <c r="AC198" s="27"/>
      <c r="AD198" s="27"/>
      <c r="AE198" s="27"/>
    </row>
    <row r="199" spans="1:31" s="82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27"/>
      <c r="W199" s="27"/>
      <c r="X199" s="27"/>
      <c r="Y199" s="27"/>
      <c r="Z199" s="69"/>
      <c r="AA199" s="27"/>
      <c r="AB199" s="27"/>
      <c r="AC199" s="27"/>
      <c r="AD199" s="27"/>
      <c r="AE199" s="27"/>
    </row>
    <row r="200" spans="1:31" s="82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27"/>
      <c r="W200" s="27"/>
      <c r="X200" s="27"/>
      <c r="Y200" s="27"/>
      <c r="Z200" s="69"/>
      <c r="AA200" s="27"/>
      <c r="AB200" s="27"/>
      <c r="AC200" s="27"/>
      <c r="AD200" s="27"/>
      <c r="AE200" s="27"/>
    </row>
    <row r="201" spans="1:31" s="82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27"/>
      <c r="W201" s="27"/>
      <c r="X201" s="27"/>
      <c r="Y201" s="27"/>
      <c r="Z201" s="69"/>
      <c r="AA201" s="27"/>
      <c r="AB201" s="27"/>
      <c r="AC201" s="27"/>
      <c r="AD201" s="27"/>
      <c r="AE201" s="27"/>
    </row>
    <row r="202" spans="1:31" s="82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27"/>
      <c r="W202" s="27"/>
      <c r="X202" s="27"/>
      <c r="Y202" s="27"/>
      <c r="Z202" s="69"/>
      <c r="AA202" s="27"/>
      <c r="AB202" s="27"/>
      <c r="AC202" s="27"/>
      <c r="AD202" s="27"/>
      <c r="AE202" s="27"/>
    </row>
    <row r="203" spans="1:31" s="82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27"/>
      <c r="W203" s="27"/>
      <c r="X203" s="27"/>
      <c r="Y203" s="27"/>
      <c r="Z203" s="69"/>
      <c r="AA203" s="27"/>
      <c r="AB203" s="27"/>
      <c r="AC203" s="27"/>
      <c r="AD203" s="27"/>
      <c r="AE203" s="27"/>
    </row>
    <row r="204" spans="1:31" s="82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27"/>
      <c r="W204" s="27"/>
      <c r="X204" s="27"/>
      <c r="Y204" s="27"/>
      <c r="Z204" s="69"/>
      <c r="AA204" s="27"/>
      <c r="AB204" s="27"/>
      <c r="AC204" s="27"/>
      <c r="AD204" s="27"/>
      <c r="AE204" s="27"/>
    </row>
    <row r="205" spans="1:31" s="82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27"/>
      <c r="W205" s="27"/>
      <c r="X205" s="27"/>
      <c r="Y205" s="27"/>
      <c r="Z205" s="69"/>
      <c r="AA205" s="27"/>
      <c r="AB205" s="27"/>
      <c r="AC205" s="27"/>
      <c r="AD205" s="27"/>
      <c r="AE205" s="27"/>
    </row>
    <row r="206" spans="1:31" s="82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27"/>
      <c r="W206" s="27"/>
      <c r="X206" s="27"/>
      <c r="Y206" s="27"/>
      <c r="Z206" s="69"/>
      <c r="AA206" s="27"/>
      <c r="AB206" s="27"/>
      <c r="AC206" s="27"/>
      <c r="AD206" s="27"/>
      <c r="AE206" s="27"/>
    </row>
    <row r="207" spans="1:31" s="82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27"/>
      <c r="W207" s="27"/>
      <c r="X207" s="27"/>
      <c r="Y207" s="27"/>
      <c r="Z207" s="69"/>
      <c r="AA207" s="27"/>
      <c r="AB207" s="27"/>
      <c r="AC207" s="27"/>
      <c r="AD207" s="27"/>
      <c r="AE207" s="27"/>
    </row>
    <row r="208" spans="1:31" s="82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27"/>
      <c r="W208" s="27"/>
      <c r="X208" s="27"/>
      <c r="Y208" s="27"/>
      <c r="Z208" s="69"/>
      <c r="AA208" s="27"/>
      <c r="AB208" s="27"/>
      <c r="AC208" s="27"/>
      <c r="AD208" s="27"/>
      <c r="AE208" s="27"/>
    </row>
    <row r="209" spans="1:31" s="82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27"/>
      <c r="W209" s="27"/>
      <c r="X209" s="27"/>
      <c r="Y209" s="27"/>
      <c r="Z209" s="69"/>
      <c r="AA209" s="27"/>
      <c r="AB209" s="27"/>
      <c r="AC209" s="27"/>
      <c r="AD209" s="27"/>
      <c r="AE209" s="27"/>
    </row>
    <row r="210" spans="1:31" s="82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27"/>
      <c r="W210" s="27"/>
      <c r="X210" s="27"/>
      <c r="Y210" s="27"/>
      <c r="Z210" s="69"/>
      <c r="AA210" s="27"/>
      <c r="AB210" s="27"/>
      <c r="AC210" s="27"/>
      <c r="AD210" s="27"/>
      <c r="AE210" s="27"/>
    </row>
    <row r="211" spans="1:31" s="82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27"/>
      <c r="W211" s="27"/>
      <c r="X211" s="27"/>
      <c r="Y211" s="27"/>
      <c r="Z211" s="69"/>
      <c r="AA211" s="27"/>
      <c r="AB211" s="27"/>
      <c r="AC211" s="27"/>
      <c r="AD211" s="27"/>
      <c r="AE211" s="27"/>
    </row>
    <row r="212" spans="1:31" s="82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27"/>
      <c r="W212" s="27"/>
      <c r="X212" s="27"/>
      <c r="Y212" s="27"/>
      <c r="Z212" s="69"/>
      <c r="AA212" s="27"/>
      <c r="AB212" s="27"/>
      <c r="AC212" s="27"/>
      <c r="AD212" s="27"/>
      <c r="AE212" s="27"/>
    </row>
    <row r="213" spans="1:31" s="82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27"/>
      <c r="W213" s="27"/>
      <c r="X213" s="27"/>
      <c r="Y213" s="27"/>
      <c r="Z213" s="69"/>
      <c r="AA213" s="27"/>
      <c r="AB213" s="27"/>
      <c r="AC213" s="27"/>
      <c r="AD213" s="27"/>
      <c r="AE213" s="27"/>
    </row>
    <row r="214" spans="1:31" s="82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27"/>
      <c r="W214" s="27"/>
      <c r="X214" s="27"/>
      <c r="Y214" s="27"/>
      <c r="Z214" s="69"/>
      <c r="AA214" s="27"/>
      <c r="AB214" s="27"/>
      <c r="AC214" s="27"/>
      <c r="AD214" s="27"/>
      <c r="AE214" s="27"/>
    </row>
    <row r="215" spans="1:31" s="82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27"/>
      <c r="W215" s="27"/>
      <c r="X215" s="27"/>
      <c r="Y215" s="27"/>
      <c r="Z215" s="69"/>
      <c r="AA215" s="27"/>
      <c r="AB215" s="27"/>
      <c r="AC215" s="27"/>
      <c r="AD215" s="27"/>
      <c r="AE215" s="27"/>
    </row>
    <row r="216" spans="1:31" s="82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27"/>
      <c r="W216" s="27"/>
      <c r="X216" s="27"/>
      <c r="Y216" s="27"/>
      <c r="Z216" s="69"/>
      <c r="AA216" s="27"/>
      <c r="AB216" s="27"/>
      <c r="AC216" s="27"/>
      <c r="AD216" s="27"/>
      <c r="AE216" s="27"/>
    </row>
    <row r="217" spans="1:31" s="82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27"/>
      <c r="W217" s="27"/>
      <c r="X217" s="27"/>
      <c r="Y217" s="27"/>
      <c r="Z217" s="69"/>
      <c r="AA217" s="27"/>
      <c r="AB217" s="27"/>
      <c r="AC217" s="27"/>
      <c r="AD217" s="27"/>
      <c r="AE217" s="27"/>
    </row>
    <row r="218" spans="1:31" s="82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27"/>
      <c r="W218" s="27"/>
      <c r="X218" s="27"/>
      <c r="Y218" s="27"/>
      <c r="Z218" s="69"/>
      <c r="AA218" s="27"/>
      <c r="AB218" s="27"/>
      <c r="AC218" s="27"/>
      <c r="AD218" s="27"/>
      <c r="AE218" s="27"/>
    </row>
    <row r="219" spans="1:31" s="82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27"/>
      <c r="W219" s="27"/>
      <c r="X219" s="27"/>
      <c r="Y219" s="27"/>
      <c r="Z219" s="69"/>
      <c r="AA219" s="27"/>
      <c r="AB219" s="27"/>
      <c r="AC219" s="27"/>
      <c r="AD219" s="27"/>
      <c r="AE219" s="27"/>
    </row>
    <row r="220" spans="1:31" s="82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27"/>
      <c r="W220" s="27"/>
      <c r="X220" s="27"/>
      <c r="Y220" s="27"/>
      <c r="Z220" s="69"/>
      <c r="AA220" s="27"/>
      <c r="AB220" s="27"/>
      <c r="AC220" s="27"/>
      <c r="AD220" s="27"/>
      <c r="AE220" s="27"/>
    </row>
    <row r="221" spans="1:31" s="82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27"/>
      <c r="W221" s="27"/>
      <c r="X221" s="27"/>
      <c r="Y221" s="27"/>
      <c r="Z221" s="69"/>
      <c r="AA221" s="27"/>
      <c r="AB221" s="27"/>
      <c r="AC221" s="27"/>
      <c r="AD221" s="27"/>
      <c r="AE221" s="27"/>
    </row>
    <row r="222" spans="1:31" s="82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27"/>
      <c r="W222" s="27"/>
      <c r="X222" s="27"/>
      <c r="Y222" s="27"/>
      <c r="Z222" s="69"/>
      <c r="AA222" s="27"/>
      <c r="AB222" s="27"/>
      <c r="AC222" s="27"/>
      <c r="AD222" s="27"/>
      <c r="AE222" s="27"/>
    </row>
    <row r="223" spans="1:31" s="82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27"/>
      <c r="W223" s="27"/>
      <c r="X223" s="27"/>
      <c r="Y223" s="27"/>
      <c r="Z223" s="69"/>
      <c r="AA223" s="27"/>
      <c r="AB223" s="27"/>
      <c r="AC223" s="27"/>
      <c r="AD223" s="27"/>
      <c r="AE223" s="27"/>
    </row>
    <row r="224" spans="1:31" s="82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27"/>
      <c r="W224" s="27"/>
      <c r="X224" s="27"/>
      <c r="Y224" s="27"/>
      <c r="Z224" s="69"/>
      <c r="AA224" s="27"/>
      <c r="AB224" s="27"/>
      <c r="AC224" s="27"/>
      <c r="AD224" s="27"/>
      <c r="AE224" s="27"/>
    </row>
    <row r="225" spans="1:31" s="82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27"/>
      <c r="W225" s="27"/>
      <c r="X225" s="27"/>
      <c r="Y225" s="27"/>
      <c r="Z225" s="69"/>
      <c r="AA225" s="27"/>
      <c r="AB225" s="27"/>
      <c r="AC225" s="27"/>
      <c r="AD225" s="27"/>
      <c r="AE225" s="27"/>
    </row>
    <row r="226" spans="1:31" s="82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27"/>
      <c r="W226" s="27"/>
      <c r="X226" s="27"/>
      <c r="Y226" s="27"/>
      <c r="Z226" s="69"/>
      <c r="AA226" s="27"/>
      <c r="AB226" s="27"/>
      <c r="AC226" s="27"/>
      <c r="AD226" s="27"/>
      <c r="AE226" s="27"/>
    </row>
    <row r="227" spans="1:31" s="82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27"/>
      <c r="W227" s="27"/>
      <c r="X227" s="27"/>
      <c r="Y227" s="27"/>
      <c r="Z227" s="69"/>
      <c r="AA227" s="27"/>
      <c r="AB227" s="27"/>
      <c r="AC227" s="27"/>
      <c r="AD227" s="27"/>
      <c r="AE227" s="27"/>
    </row>
    <row r="228" spans="1:31" s="82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27"/>
      <c r="W228" s="27"/>
      <c r="X228" s="27"/>
      <c r="Y228" s="27"/>
      <c r="Z228" s="69"/>
      <c r="AA228" s="27"/>
      <c r="AB228" s="27"/>
      <c r="AC228" s="27"/>
      <c r="AD228" s="27"/>
      <c r="AE228" s="27"/>
    </row>
    <row r="229" spans="1:31" s="82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27"/>
      <c r="W229" s="27"/>
      <c r="X229" s="27"/>
      <c r="Y229" s="27"/>
      <c r="Z229" s="69"/>
      <c r="AA229" s="27"/>
      <c r="AB229" s="27"/>
      <c r="AC229" s="27"/>
      <c r="AD229" s="27"/>
      <c r="AE229" s="27"/>
    </row>
    <row r="230" spans="1:31" s="82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27"/>
      <c r="W230" s="27"/>
      <c r="X230" s="27"/>
      <c r="Y230" s="27"/>
      <c r="Z230" s="69"/>
      <c r="AA230" s="27"/>
      <c r="AB230" s="27"/>
      <c r="AC230" s="27"/>
      <c r="AD230" s="27"/>
      <c r="AE230" s="27"/>
    </row>
    <row r="231" spans="1:31" s="82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27"/>
      <c r="W231" s="27"/>
      <c r="X231" s="27"/>
      <c r="Y231" s="27"/>
      <c r="Z231" s="69"/>
      <c r="AA231" s="27"/>
      <c r="AB231" s="27"/>
      <c r="AC231" s="27"/>
      <c r="AD231" s="27"/>
      <c r="AE231" s="27"/>
    </row>
    <row r="232" spans="1:31" s="82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27"/>
      <c r="W232" s="27"/>
      <c r="X232" s="27"/>
      <c r="Y232" s="27"/>
      <c r="Z232" s="69"/>
      <c r="AA232" s="27"/>
      <c r="AB232" s="27"/>
      <c r="AC232" s="27"/>
      <c r="AD232" s="27"/>
      <c r="AE232" s="27"/>
    </row>
    <row r="233" spans="1:31" s="82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27"/>
      <c r="W233" s="27"/>
      <c r="X233" s="27"/>
      <c r="Y233" s="27"/>
      <c r="Z233" s="69"/>
      <c r="AA233" s="27"/>
      <c r="AB233" s="27"/>
      <c r="AC233" s="27"/>
      <c r="AD233" s="27"/>
      <c r="AE233" s="27"/>
    </row>
    <row r="234" spans="1:31" s="82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27"/>
      <c r="W234" s="27"/>
      <c r="X234" s="27"/>
      <c r="Y234" s="27"/>
      <c r="Z234" s="69"/>
      <c r="AA234" s="27"/>
      <c r="AB234" s="27"/>
      <c r="AC234" s="27"/>
      <c r="AD234" s="27"/>
      <c r="AE234" s="27"/>
    </row>
    <row r="235" spans="1:31" s="82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27"/>
      <c r="W235" s="27"/>
      <c r="X235" s="27"/>
      <c r="Y235" s="27"/>
      <c r="Z235" s="69"/>
      <c r="AA235" s="27"/>
      <c r="AB235" s="27"/>
      <c r="AC235" s="27"/>
      <c r="AD235" s="27"/>
      <c r="AE235" s="27"/>
    </row>
    <row r="236" spans="1:31" s="82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27"/>
      <c r="W236" s="27"/>
      <c r="X236" s="27"/>
      <c r="Y236" s="27"/>
      <c r="Z236" s="69"/>
      <c r="AA236" s="27"/>
      <c r="AB236" s="27"/>
      <c r="AC236" s="27"/>
      <c r="AD236" s="27"/>
      <c r="AE236" s="27"/>
    </row>
    <row r="237" spans="1:31" s="82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27"/>
      <c r="W237" s="27"/>
      <c r="X237" s="27"/>
      <c r="Y237" s="27"/>
      <c r="Z237" s="69"/>
      <c r="AA237" s="27"/>
      <c r="AB237" s="27"/>
      <c r="AC237" s="27"/>
      <c r="AD237" s="27"/>
      <c r="AE237" s="27"/>
    </row>
    <row r="238" spans="1:31" s="82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27"/>
      <c r="W238" s="27"/>
      <c r="X238" s="27"/>
      <c r="Y238" s="27"/>
      <c r="Z238" s="69"/>
      <c r="AA238" s="27"/>
      <c r="AB238" s="27"/>
      <c r="AC238" s="27"/>
      <c r="AD238" s="27"/>
      <c r="AE238" s="27"/>
    </row>
    <row r="239" spans="1:31" s="82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27"/>
      <c r="W239" s="27"/>
      <c r="X239" s="27"/>
      <c r="Y239" s="27"/>
      <c r="Z239" s="69"/>
      <c r="AA239" s="27"/>
      <c r="AB239" s="27"/>
      <c r="AC239" s="27"/>
      <c r="AD239" s="27"/>
      <c r="AE239" s="27"/>
    </row>
    <row r="240" spans="1:31" s="82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27"/>
      <c r="W240" s="27"/>
      <c r="X240" s="27"/>
      <c r="Y240" s="27"/>
      <c r="Z240" s="69"/>
      <c r="AA240" s="27"/>
      <c r="AB240" s="27"/>
      <c r="AC240" s="27"/>
      <c r="AD240" s="27"/>
      <c r="AE240" s="27"/>
    </row>
    <row r="241" spans="1:31" s="82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27"/>
      <c r="W241" s="27"/>
      <c r="X241" s="27"/>
      <c r="Y241" s="27"/>
      <c r="Z241" s="69"/>
      <c r="AA241" s="27"/>
      <c r="AB241" s="27"/>
      <c r="AC241" s="27"/>
      <c r="AD241" s="27"/>
      <c r="AE241" s="27"/>
    </row>
    <row r="242" spans="1:31" s="82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27"/>
      <c r="W242" s="27"/>
      <c r="X242" s="27"/>
      <c r="Y242" s="27"/>
      <c r="Z242" s="69"/>
      <c r="AA242" s="27"/>
      <c r="AB242" s="27"/>
      <c r="AC242" s="27"/>
      <c r="AD242" s="27"/>
      <c r="AE242" s="27"/>
    </row>
    <row r="243" spans="1:31" s="82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27"/>
      <c r="W243" s="27"/>
      <c r="X243" s="27"/>
      <c r="Y243" s="27"/>
      <c r="Z243" s="69"/>
      <c r="AA243" s="27"/>
      <c r="AB243" s="27"/>
      <c r="AC243" s="27"/>
      <c r="AD243" s="27"/>
      <c r="AE243" s="27"/>
    </row>
    <row r="244" spans="1:31" s="82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27"/>
      <c r="W244" s="27"/>
      <c r="X244" s="27"/>
      <c r="Y244" s="27"/>
      <c r="Z244" s="69"/>
      <c r="AA244" s="27"/>
      <c r="AB244" s="27"/>
      <c r="AC244" s="27"/>
      <c r="AD244" s="27"/>
      <c r="AE244" s="27"/>
    </row>
    <row r="245" spans="1:31" s="82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27"/>
      <c r="W245" s="27"/>
      <c r="X245" s="27"/>
      <c r="Y245" s="27"/>
      <c r="Z245" s="69"/>
      <c r="AA245" s="27"/>
      <c r="AB245" s="27"/>
      <c r="AC245" s="27"/>
      <c r="AD245" s="27"/>
      <c r="AE245" s="27"/>
    </row>
    <row r="246" spans="1:31" s="82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27"/>
      <c r="W246" s="27"/>
      <c r="X246" s="27"/>
      <c r="Y246" s="27"/>
      <c r="Z246" s="69"/>
      <c r="AA246" s="27"/>
      <c r="AB246" s="27"/>
      <c r="AC246" s="27"/>
      <c r="AD246" s="27"/>
      <c r="AE246" s="27"/>
    </row>
    <row r="247" spans="1:31" s="82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27"/>
      <c r="W247" s="27"/>
      <c r="X247" s="27"/>
      <c r="Y247" s="27"/>
      <c r="Z247" s="69"/>
      <c r="AA247" s="27"/>
      <c r="AB247" s="27"/>
      <c r="AC247" s="27"/>
      <c r="AD247" s="27"/>
      <c r="AE247" s="27"/>
    </row>
    <row r="248" spans="1:31" s="82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27"/>
      <c r="W248" s="27"/>
      <c r="X248" s="27"/>
      <c r="Y248" s="27"/>
      <c r="Z248" s="69"/>
      <c r="AA248" s="27"/>
      <c r="AB248" s="27"/>
      <c r="AC248" s="27"/>
      <c r="AD248" s="27"/>
      <c r="AE248" s="27"/>
    </row>
    <row r="249" spans="1:31" s="82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27"/>
      <c r="W249" s="27"/>
      <c r="X249" s="27"/>
      <c r="Y249" s="27"/>
      <c r="Z249" s="69"/>
      <c r="AA249" s="27"/>
      <c r="AB249" s="27"/>
      <c r="AC249" s="27"/>
      <c r="AD249" s="27"/>
      <c r="AE249" s="27"/>
    </row>
    <row r="250" spans="1:31" s="82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27"/>
      <c r="W250" s="27"/>
      <c r="X250" s="27"/>
      <c r="Y250" s="27"/>
      <c r="Z250" s="69"/>
      <c r="AA250" s="27"/>
      <c r="AB250" s="27"/>
      <c r="AC250" s="27"/>
      <c r="AD250" s="27"/>
      <c r="AE250" s="27"/>
    </row>
    <row r="251" spans="1:31" s="82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27"/>
      <c r="W251" s="27"/>
      <c r="X251" s="27"/>
      <c r="Y251" s="27"/>
      <c r="Z251" s="69"/>
      <c r="AA251" s="27"/>
      <c r="AB251" s="27"/>
      <c r="AC251" s="27"/>
      <c r="AD251" s="27"/>
      <c r="AE251" s="27"/>
    </row>
    <row r="252" spans="1:31" s="82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27"/>
      <c r="W252" s="27"/>
      <c r="X252" s="27"/>
      <c r="Y252" s="27"/>
      <c r="Z252" s="69"/>
      <c r="AA252" s="27"/>
      <c r="AB252" s="27"/>
      <c r="AC252" s="27"/>
      <c r="AD252" s="27"/>
      <c r="AE252" s="27"/>
    </row>
    <row r="253" spans="1:31" s="82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27"/>
      <c r="W253" s="27"/>
      <c r="X253" s="27"/>
      <c r="Y253" s="27"/>
      <c r="Z253" s="69"/>
      <c r="AA253" s="27"/>
      <c r="AB253" s="27"/>
      <c r="AC253" s="27"/>
      <c r="AD253" s="27"/>
      <c r="AE253" s="27"/>
    </row>
    <row r="254" spans="1:31" s="82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27"/>
      <c r="W254" s="27"/>
      <c r="X254" s="27"/>
      <c r="Y254" s="27"/>
      <c r="Z254" s="69"/>
      <c r="AA254" s="27"/>
      <c r="AB254" s="27"/>
      <c r="AC254" s="27"/>
      <c r="AD254" s="27"/>
      <c r="AE254" s="27"/>
    </row>
    <row r="255" spans="1:31" s="82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27"/>
      <c r="W255" s="27"/>
      <c r="X255" s="27"/>
      <c r="Y255" s="27"/>
      <c r="Z255" s="69"/>
      <c r="AA255" s="27"/>
      <c r="AB255" s="27"/>
      <c r="AC255" s="27"/>
      <c r="AD255" s="27"/>
      <c r="AE255" s="27"/>
    </row>
    <row r="256" spans="1:31" s="82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27"/>
      <c r="W256" s="27"/>
      <c r="X256" s="27"/>
      <c r="Y256" s="27"/>
      <c r="Z256" s="69"/>
      <c r="AA256" s="27"/>
      <c r="AB256" s="27"/>
      <c r="AC256" s="27"/>
      <c r="AD256" s="27"/>
      <c r="AE256" s="27"/>
    </row>
    <row r="257" spans="1:31" s="82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27"/>
      <c r="W257" s="27"/>
      <c r="X257" s="27"/>
      <c r="Y257" s="27"/>
      <c r="Z257" s="69"/>
      <c r="AA257" s="27"/>
      <c r="AB257" s="27"/>
      <c r="AC257" s="27"/>
      <c r="AD257" s="27"/>
      <c r="AE257" s="27"/>
    </row>
    <row r="258" spans="1:31" s="82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27"/>
      <c r="W258" s="27"/>
      <c r="X258" s="27"/>
      <c r="Y258" s="27"/>
      <c r="Z258" s="69"/>
      <c r="AA258" s="27"/>
      <c r="AB258" s="27"/>
      <c r="AC258" s="27"/>
      <c r="AD258" s="27"/>
      <c r="AE258" s="27"/>
    </row>
    <row r="259" spans="1:31" s="82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27"/>
      <c r="W259" s="27"/>
      <c r="X259" s="27"/>
      <c r="Y259" s="27"/>
      <c r="Z259" s="69"/>
      <c r="AA259" s="27"/>
      <c r="AB259" s="27"/>
      <c r="AC259" s="27"/>
      <c r="AD259" s="27"/>
      <c r="AE259" s="27"/>
    </row>
    <row r="260" spans="1:31" s="82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27"/>
      <c r="W260" s="27"/>
      <c r="X260" s="27"/>
      <c r="Y260" s="27"/>
      <c r="Z260" s="69"/>
      <c r="AA260" s="27"/>
      <c r="AB260" s="27"/>
      <c r="AC260" s="27"/>
      <c r="AD260" s="27"/>
      <c r="AE260" s="27"/>
    </row>
    <row r="261" spans="1:31" s="82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27"/>
      <c r="W261" s="27"/>
      <c r="X261" s="27"/>
      <c r="Y261" s="27"/>
      <c r="Z261" s="69"/>
      <c r="AA261" s="27"/>
      <c r="AB261" s="27"/>
      <c r="AC261" s="27"/>
      <c r="AD261" s="27"/>
      <c r="AE261" s="27"/>
    </row>
    <row r="262" spans="1:31" s="82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27"/>
      <c r="W262" s="27"/>
      <c r="X262" s="27"/>
      <c r="Y262" s="27"/>
      <c r="Z262" s="69"/>
      <c r="AA262" s="27"/>
      <c r="AB262" s="27"/>
      <c r="AC262" s="27"/>
      <c r="AD262" s="27"/>
      <c r="AE262" s="27"/>
    </row>
    <row r="263" spans="1:31" s="82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27"/>
      <c r="W263" s="27"/>
      <c r="X263" s="27"/>
      <c r="Y263" s="27"/>
      <c r="Z263" s="69"/>
      <c r="AA263" s="27"/>
      <c r="AB263" s="27"/>
      <c r="AC263" s="27"/>
      <c r="AD263" s="27"/>
      <c r="AE263" s="27"/>
    </row>
    <row r="264" spans="1:31" s="82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27"/>
      <c r="W264" s="27"/>
      <c r="X264" s="27"/>
      <c r="Y264" s="27"/>
      <c r="Z264" s="69"/>
      <c r="AA264" s="27"/>
      <c r="AB264" s="27"/>
      <c r="AC264" s="27"/>
      <c r="AD264" s="27"/>
      <c r="AE264" s="27"/>
    </row>
    <row r="265" spans="1:31" s="82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27"/>
      <c r="W265" s="27"/>
      <c r="X265" s="27"/>
      <c r="Y265" s="27"/>
      <c r="Z265" s="69"/>
      <c r="AA265" s="27"/>
      <c r="AB265" s="27"/>
      <c r="AC265" s="27"/>
      <c r="AD265" s="27"/>
      <c r="AE265" s="27"/>
    </row>
    <row r="266" spans="1:31" s="82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27"/>
      <c r="W266" s="27"/>
      <c r="X266" s="27"/>
      <c r="Y266" s="27"/>
      <c r="Z266" s="69"/>
      <c r="AA266" s="27"/>
      <c r="AB266" s="27"/>
      <c r="AC266" s="27"/>
      <c r="AD266" s="27"/>
      <c r="AE266" s="27"/>
    </row>
    <row r="267" spans="1:31" s="82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27"/>
      <c r="W267" s="27"/>
      <c r="X267" s="27"/>
      <c r="Y267" s="27"/>
      <c r="Z267" s="69"/>
      <c r="AA267" s="27"/>
      <c r="AB267" s="27"/>
      <c r="AC267" s="27"/>
      <c r="AD267" s="27"/>
      <c r="AE267" s="27"/>
    </row>
    <row r="268" spans="1:31" s="82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27"/>
      <c r="W268" s="27"/>
      <c r="X268" s="27"/>
      <c r="Y268" s="27"/>
      <c r="Z268" s="69"/>
      <c r="AA268" s="27"/>
      <c r="AB268" s="27"/>
      <c r="AC268" s="27"/>
      <c r="AD268" s="27"/>
      <c r="AE268" s="27"/>
    </row>
    <row r="269" spans="1:31" s="82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27"/>
      <c r="W269" s="27"/>
      <c r="X269" s="27"/>
      <c r="Y269" s="27"/>
      <c r="Z269" s="69"/>
      <c r="AA269" s="27"/>
      <c r="AB269" s="27"/>
      <c r="AC269" s="27"/>
      <c r="AD269" s="27"/>
      <c r="AE269" s="27"/>
    </row>
    <row r="270" spans="1:31" s="82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27"/>
      <c r="W270" s="27"/>
      <c r="X270" s="27"/>
      <c r="Y270" s="27"/>
      <c r="Z270" s="69"/>
      <c r="AA270" s="27"/>
      <c r="AB270" s="27"/>
      <c r="AC270" s="27"/>
      <c r="AD270" s="27"/>
      <c r="AE270" s="27"/>
    </row>
    <row r="271" spans="1:31" s="82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27"/>
      <c r="W271" s="27"/>
      <c r="X271" s="27"/>
      <c r="Y271" s="27"/>
      <c r="Z271" s="69"/>
      <c r="AA271" s="27"/>
      <c r="AB271" s="27"/>
      <c r="AC271" s="27"/>
      <c r="AD271" s="27"/>
      <c r="AE271" s="27"/>
    </row>
    <row r="272" spans="1:31" s="82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27"/>
      <c r="W272" s="27"/>
      <c r="X272" s="27"/>
      <c r="Y272" s="27"/>
      <c r="Z272" s="69"/>
      <c r="AA272" s="27"/>
      <c r="AB272" s="27"/>
      <c r="AC272" s="27"/>
      <c r="AD272" s="27"/>
      <c r="AE272" s="27"/>
    </row>
    <row r="273" spans="1:31" s="82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27"/>
      <c r="W273" s="27"/>
      <c r="X273" s="27"/>
      <c r="Y273" s="27"/>
      <c r="Z273" s="69"/>
      <c r="AA273" s="27"/>
      <c r="AB273" s="27"/>
      <c r="AC273" s="27"/>
      <c r="AD273" s="27"/>
      <c r="AE273" s="27"/>
    </row>
    <row r="274" spans="1:31" s="82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27"/>
      <c r="W274" s="27"/>
      <c r="X274" s="27"/>
      <c r="Y274" s="27"/>
      <c r="Z274" s="69"/>
      <c r="AA274" s="27"/>
      <c r="AB274" s="27"/>
      <c r="AC274" s="27"/>
      <c r="AD274" s="27"/>
      <c r="AE274" s="27"/>
    </row>
    <row r="275" spans="1:31" s="82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27"/>
      <c r="W275" s="27"/>
      <c r="X275" s="27"/>
      <c r="Y275" s="27"/>
      <c r="Z275" s="69"/>
      <c r="AA275" s="27"/>
      <c r="AB275" s="27"/>
      <c r="AC275" s="27"/>
      <c r="AD275" s="27"/>
      <c r="AE275" s="27"/>
    </row>
    <row r="276" spans="1:31" s="82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27"/>
      <c r="W276" s="27"/>
      <c r="X276" s="27"/>
      <c r="Y276" s="27"/>
      <c r="Z276" s="69"/>
      <c r="AA276" s="27"/>
      <c r="AB276" s="27"/>
      <c r="AC276" s="27"/>
      <c r="AD276" s="27"/>
      <c r="AE276" s="27"/>
    </row>
    <row r="277" spans="1:31" s="82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27"/>
      <c r="W277" s="27"/>
      <c r="X277" s="27"/>
      <c r="Y277" s="27"/>
      <c r="Z277" s="69"/>
      <c r="AA277" s="27"/>
      <c r="AB277" s="27"/>
      <c r="AC277" s="27"/>
      <c r="AD277" s="27"/>
      <c r="AE277" s="27"/>
    </row>
    <row r="278" spans="1:31" s="82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27"/>
      <c r="W278" s="27"/>
      <c r="X278" s="27"/>
      <c r="Y278" s="27"/>
      <c r="Z278" s="69"/>
      <c r="AA278" s="27"/>
      <c r="AB278" s="27"/>
      <c r="AC278" s="27"/>
      <c r="AD278" s="27"/>
      <c r="AE278" s="27"/>
    </row>
    <row r="279" spans="1:31" s="82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27"/>
      <c r="W279" s="27"/>
      <c r="X279" s="27"/>
      <c r="Y279" s="27"/>
      <c r="Z279" s="69"/>
      <c r="AA279" s="27"/>
      <c r="AB279" s="27"/>
      <c r="AC279" s="27"/>
      <c r="AD279" s="27"/>
      <c r="AE279" s="27"/>
    </row>
    <row r="280" spans="1:31" s="82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27"/>
      <c r="W280" s="27"/>
      <c r="X280" s="27"/>
      <c r="Y280" s="27"/>
      <c r="Z280" s="69"/>
      <c r="AA280" s="27"/>
      <c r="AB280" s="27"/>
      <c r="AC280" s="27"/>
      <c r="AD280" s="27"/>
      <c r="AE280" s="27"/>
    </row>
    <row r="281" spans="1:31" s="82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27"/>
      <c r="W281" s="27"/>
      <c r="X281" s="27"/>
      <c r="Y281" s="27"/>
      <c r="Z281" s="69"/>
      <c r="AA281" s="27"/>
      <c r="AB281" s="27"/>
      <c r="AC281" s="27"/>
      <c r="AD281" s="27"/>
      <c r="AE281" s="27"/>
    </row>
    <row r="282" spans="1:31" s="82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27"/>
      <c r="W282" s="27"/>
      <c r="X282" s="27"/>
      <c r="Y282" s="27"/>
      <c r="Z282" s="69"/>
      <c r="AA282" s="27"/>
      <c r="AB282" s="27"/>
      <c r="AC282" s="27"/>
      <c r="AD282" s="27"/>
      <c r="AE282" s="27"/>
    </row>
    <row r="283" spans="1:31" s="82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27"/>
      <c r="W283" s="27"/>
      <c r="X283" s="27"/>
      <c r="Y283" s="27"/>
      <c r="Z283" s="69"/>
      <c r="AA283" s="27"/>
      <c r="AB283" s="27"/>
      <c r="AC283" s="27"/>
      <c r="AD283" s="27"/>
      <c r="AE283" s="27"/>
    </row>
    <row r="284" spans="1:31" s="82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27"/>
      <c r="W284" s="27"/>
      <c r="X284" s="27"/>
      <c r="Y284" s="27"/>
      <c r="Z284" s="69"/>
      <c r="AA284" s="27"/>
      <c r="AB284" s="27"/>
      <c r="AC284" s="27"/>
      <c r="AD284" s="27"/>
      <c r="AE284" s="27"/>
    </row>
    <row r="285" spans="1:31" s="82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27"/>
      <c r="W285" s="27"/>
      <c r="X285" s="27"/>
      <c r="Y285" s="27"/>
      <c r="Z285" s="69"/>
      <c r="AA285" s="27"/>
      <c r="AB285" s="27"/>
      <c r="AC285" s="27"/>
      <c r="AD285" s="27"/>
      <c r="AE285" s="27"/>
    </row>
    <row r="286" spans="1:31" s="82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27"/>
      <c r="W286" s="27"/>
      <c r="X286" s="27"/>
      <c r="Y286" s="27"/>
      <c r="Z286" s="69"/>
      <c r="AA286" s="27"/>
      <c r="AB286" s="27"/>
      <c r="AC286" s="27"/>
      <c r="AD286" s="27"/>
      <c r="AE286" s="27"/>
    </row>
    <row r="287" spans="1:31" s="82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27"/>
      <c r="W287" s="27"/>
      <c r="X287" s="27"/>
      <c r="Y287" s="27"/>
      <c r="Z287" s="69"/>
      <c r="AA287" s="27"/>
      <c r="AB287" s="27"/>
      <c r="AC287" s="27"/>
      <c r="AD287" s="27"/>
      <c r="AE287" s="27"/>
    </row>
    <row r="288" spans="1:31" s="82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27"/>
      <c r="W288" s="27"/>
      <c r="X288" s="27"/>
      <c r="Y288" s="27"/>
      <c r="Z288" s="69"/>
      <c r="AA288" s="27"/>
      <c r="AB288" s="27"/>
      <c r="AC288" s="27"/>
      <c r="AD288" s="27"/>
      <c r="AE288" s="27"/>
    </row>
    <row r="289" spans="1:31" s="82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27"/>
      <c r="W289" s="27"/>
      <c r="X289" s="27"/>
      <c r="Y289" s="27"/>
      <c r="Z289" s="69"/>
      <c r="AA289" s="27"/>
      <c r="AB289" s="27"/>
      <c r="AC289" s="27"/>
      <c r="AD289" s="27"/>
      <c r="AE289" s="27"/>
    </row>
    <row r="290" spans="1:31" s="82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27"/>
      <c r="W290" s="27"/>
      <c r="X290" s="27"/>
      <c r="Y290" s="27"/>
      <c r="Z290" s="69"/>
      <c r="AA290" s="27"/>
      <c r="AB290" s="27"/>
      <c r="AC290" s="27"/>
      <c r="AD290" s="27"/>
      <c r="AE290" s="27"/>
    </row>
    <row r="291" spans="1:31" s="82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27"/>
      <c r="W291" s="27"/>
      <c r="X291" s="27"/>
      <c r="Y291" s="27"/>
      <c r="Z291" s="69"/>
      <c r="AA291" s="27"/>
      <c r="AB291" s="27"/>
      <c r="AC291" s="27"/>
      <c r="AD291" s="27"/>
      <c r="AE291" s="27"/>
    </row>
    <row r="292" spans="1:31" s="82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27"/>
      <c r="W292" s="27"/>
      <c r="X292" s="27"/>
      <c r="Y292" s="27"/>
      <c r="Z292" s="69"/>
      <c r="AA292" s="27"/>
      <c r="AB292" s="27"/>
      <c r="AC292" s="27"/>
      <c r="AD292" s="27"/>
      <c r="AE292" s="27"/>
    </row>
    <row r="293" spans="1:31" s="82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27"/>
      <c r="W293" s="27"/>
      <c r="X293" s="27"/>
      <c r="Y293" s="27"/>
      <c r="Z293" s="69"/>
      <c r="AA293" s="27"/>
      <c r="AB293" s="27"/>
      <c r="AC293" s="27"/>
      <c r="AD293" s="27"/>
      <c r="AE293" s="27"/>
    </row>
    <row r="294" spans="1:31" s="82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27"/>
      <c r="W294" s="27"/>
      <c r="X294" s="27"/>
      <c r="Y294" s="27"/>
      <c r="Z294" s="69"/>
      <c r="AA294" s="27"/>
      <c r="AB294" s="27"/>
      <c r="AC294" s="27"/>
      <c r="AD294" s="27"/>
      <c r="AE294" s="27"/>
    </row>
    <row r="295" spans="1:31" s="82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27"/>
      <c r="W295" s="27"/>
      <c r="X295" s="27"/>
      <c r="Y295" s="27"/>
      <c r="Z295" s="69"/>
      <c r="AA295" s="27"/>
      <c r="AB295" s="27"/>
      <c r="AC295" s="27"/>
      <c r="AD295" s="27"/>
      <c r="AE295" s="27"/>
    </row>
    <row r="296" spans="1:31" s="82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27"/>
      <c r="W296" s="27"/>
      <c r="X296" s="27"/>
      <c r="Y296" s="27"/>
      <c r="Z296" s="69"/>
      <c r="AA296" s="27"/>
      <c r="AB296" s="27"/>
      <c r="AC296" s="27"/>
      <c r="AD296" s="27"/>
      <c r="AE296" s="27"/>
    </row>
    <row r="297" spans="1:31" s="82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27"/>
      <c r="W297" s="27"/>
      <c r="X297" s="27"/>
      <c r="Y297" s="27"/>
      <c r="Z297" s="69"/>
      <c r="AA297" s="27"/>
      <c r="AB297" s="27"/>
      <c r="AC297" s="27"/>
      <c r="AD297" s="27"/>
      <c r="AE297" s="27"/>
    </row>
    <row r="298" spans="1:31" s="82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27"/>
      <c r="W298" s="27"/>
      <c r="X298" s="27"/>
      <c r="Y298" s="27"/>
      <c r="Z298" s="69"/>
      <c r="AA298" s="27"/>
      <c r="AB298" s="27"/>
      <c r="AC298" s="27"/>
      <c r="AD298" s="27"/>
      <c r="AE298" s="27"/>
    </row>
    <row r="299" spans="1:31" s="82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27"/>
      <c r="W299" s="27"/>
      <c r="X299" s="27"/>
      <c r="Y299" s="27"/>
      <c r="Z299" s="69"/>
      <c r="AA299" s="27"/>
      <c r="AB299" s="27"/>
      <c r="AC299" s="27"/>
      <c r="AD299" s="27"/>
      <c r="AE299" s="27"/>
    </row>
    <row r="300" spans="1:31" s="82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27"/>
      <c r="W300" s="27"/>
      <c r="X300" s="27"/>
      <c r="Y300" s="27"/>
      <c r="Z300" s="69"/>
      <c r="AA300" s="27"/>
      <c r="AB300" s="27"/>
      <c r="AC300" s="27"/>
      <c r="AD300" s="27"/>
      <c r="AE300" s="27"/>
    </row>
    <row r="301" spans="1:31" s="82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27"/>
      <c r="W301" s="27"/>
      <c r="X301" s="27"/>
      <c r="Y301" s="27"/>
      <c r="Z301" s="69"/>
      <c r="AA301" s="27"/>
      <c r="AB301" s="27"/>
      <c r="AC301" s="27"/>
      <c r="AD301" s="27"/>
      <c r="AE301" s="27"/>
    </row>
    <row r="302" spans="1:31" s="82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27"/>
      <c r="W302" s="27"/>
      <c r="X302" s="27"/>
      <c r="Y302" s="27"/>
      <c r="Z302" s="69"/>
      <c r="AA302" s="27"/>
      <c r="AB302" s="27"/>
      <c r="AC302" s="27"/>
      <c r="AD302" s="27"/>
      <c r="AE302" s="27"/>
    </row>
    <row r="303" spans="1:31" s="82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27"/>
      <c r="W303" s="27"/>
      <c r="X303" s="27"/>
      <c r="Y303" s="27"/>
      <c r="Z303" s="69"/>
      <c r="AA303" s="27"/>
      <c r="AB303" s="27"/>
      <c r="AC303" s="27"/>
      <c r="AD303" s="27"/>
      <c r="AE303" s="27"/>
    </row>
    <row r="304" spans="1:31" s="82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27"/>
      <c r="W304" s="27"/>
      <c r="X304" s="27"/>
      <c r="Y304" s="27"/>
      <c r="Z304" s="69"/>
      <c r="AA304" s="27"/>
      <c r="AB304" s="27"/>
      <c r="AC304" s="27"/>
      <c r="AD304" s="27"/>
      <c r="AE304" s="27"/>
    </row>
    <row r="305" spans="1:31" s="82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27"/>
      <c r="W305" s="27"/>
      <c r="X305" s="27"/>
      <c r="Y305" s="27"/>
      <c r="Z305" s="69"/>
      <c r="AA305" s="27"/>
      <c r="AB305" s="27"/>
      <c r="AC305" s="27"/>
      <c r="AD305" s="27"/>
      <c r="AE305" s="27"/>
    </row>
    <row r="306" spans="1:31" s="82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27"/>
      <c r="W306" s="27"/>
      <c r="X306" s="27"/>
      <c r="Y306" s="27"/>
      <c r="Z306" s="69"/>
      <c r="AA306" s="27"/>
      <c r="AB306" s="27"/>
      <c r="AC306" s="27"/>
      <c r="AD306" s="27"/>
      <c r="AE306" s="27"/>
    </row>
    <row r="307" spans="1:31" s="82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27"/>
      <c r="W307" s="27"/>
      <c r="X307" s="27"/>
      <c r="Y307" s="27"/>
      <c r="Z307" s="69"/>
      <c r="AA307" s="27"/>
      <c r="AB307" s="27"/>
      <c r="AC307" s="27"/>
      <c r="AD307" s="27"/>
      <c r="AE307" s="27"/>
    </row>
    <row r="308" spans="1:31" s="82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27"/>
      <c r="W308" s="27"/>
      <c r="X308" s="27"/>
      <c r="Y308" s="27"/>
      <c r="Z308" s="69"/>
      <c r="AA308" s="27"/>
      <c r="AB308" s="27"/>
      <c r="AC308" s="27"/>
      <c r="AD308" s="27"/>
      <c r="AE308" s="27"/>
    </row>
    <row r="309" spans="1:31" s="82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27"/>
      <c r="W309" s="27"/>
      <c r="X309" s="27"/>
      <c r="Y309" s="27"/>
      <c r="Z309" s="69"/>
      <c r="AA309" s="27"/>
      <c r="AB309" s="27"/>
      <c r="AC309" s="27"/>
      <c r="AD309" s="27"/>
      <c r="AE309" s="27"/>
    </row>
    <row r="310" spans="1:31" s="82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27"/>
      <c r="W310" s="27"/>
      <c r="X310" s="27"/>
      <c r="Y310" s="27"/>
      <c r="Z310" s="69"/>
      <c r="AA310" s="27"/>
      <c r="AB310" s="27"/>
      <c r="AC310" s="27"/>
      <c r="AD310" s="27"/>
      <c r="AE310" s="27"/>
    </row>
    <row r="311" spans="1:31" s="82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27"/>
      <c r="W311" s="27"/>
      <c r="X311" s="27"/>
      <c r="Y311" s="27"/>
      <c r="Z311" s="69"/>
      <c r="AA311" s="27"/>
      <c r="AB311" s="27"/>
      <c r="AC311" s="27"/>
      <c r="AD311" s="27"/>
      <c r="AE311" s="27"/>
    </row>
    <row r="312" spans="1:31" s="82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27"/>
      <c r="W312" s="27"/>
      <c r="X312" s="27"/>
      <c r="Y312" s="27"/>
      <c r="Z312" s="69"/>
      <c r="AA312" s="27"/>
      <c r="AB312" s="27"/>
      <c r="AC312" s="27"/>
      <c r="AD312" s="27"/>
      <c r="AE312" s="27"/>
    </row>
    <row r="313" spans="1:31" s="82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27"/>
      <c r="W313" s="27"/>
      <c r="X313" s="27"/>
      <c r="Y313" s="27"/>
      <c r="Z313" s="69"/>
      <c r="AA313" s="27"/>
      <c r="AB313" s="27"/>
      <c r="AC313" s="27"/>
      <c r="AD313" s="27"/>
      <c r="AE313" s="27"/>
    </row>
    <row r="314" spans="1:31" s="82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27"/>
      <c r="W314" s="27"/>
      <c r="X314" s="27"/>
      <c r="Y314" s="27"/>
      <c r="Z314" s="69"/>
      <c r="AA314" s="27"/>
      <c r="AB314" s="27"/>
      <c r="AC314" s="27"/>
      <c r="AD314" s="27"/>
      <c r="AE314" s="27"/>
    </row>
    <row r="315" spans="1:31" s="82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27"/>
      <c r="W315" s="27"/>
      <c r="X315" s="27"/>
      <c r="Y315" s="27"/>
      <c r="Z315" s="69"/>
      <c r="AA315" s="27"/>
      <c r="AB315" s="27"/>
      <c r="AC315" s="27"/>
      <c r="AD315" s="27"/>
      <c r="AE315" s="27"/>
    </row>
    <row r="316" spans="1:31" s="82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27"/>
      <c r="W316" s="27"/>
      <c r="X316" s="27"/>
      <c r="Y316" s="27"/>
      <c r="Z316" s="69"/>
      <c r="AA316" s="27"/>
      <c r="AB316" s="27"/>
      <c r="AC316" s="27"/>
      <c r="AD316" s="27"/>
      <c r="AE316" s="27"/>
    </row>
    <row r="317" spans="1:31" s="82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27"/>
      <c r="W317" s="27"/>
      <c r="X317" s="27"/>
      <c r="Y317" s="27"/>
      <c r="Z317" s="69"/>
      <c r="AA317" s="27"/>
      <c r="AB317" s="27"/>
      <c r="AC317" s="27"/>
      <c r="AD317" s="27"/>
      <c r="AE317" s="27"/>
    </row>
    <row r="318" spans="1:31" s="82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27"/>
      <c r="W318" s="27"/>
      <c r="X318" s="27"/>
      <c r="Y318" s="27"/>
      <c r="Z318" s="69"/>
      <c r="AA318" s="27"/>
      <c r="AB318" s="27"/>
      <c r="AC318" s="27"/>
      <c r="AD318" s="27"/>
      <c r="AE318" s="27"/>
    </row>
    <row r="319" spans="1:31" s="82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27"/>
      <c r="W319" s="27"/>
      <c r="X319" s="27"/>
      <c r="Y319" s="27"/>
      <c r="Z319" s="69"/>
      <c r="AA319" s="27"/>
      <c r="AB319" s="27"/>
      <c r="AC319" s="27"/>
      <c r="AD319" s="27"/>
      <c r="AE319" s="27"/>
    </row>
    <row r="320" spans="1:31" s="82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27"/>
      <c r="W320" s="27"/>
      <c r="X320" s="27"/>
      <c r="Y320" s="27"/>
      <c r="Z320" s="69"/>
      <c r="AA320" s="27"/>
      <c r="AB320" s="27"/>
      <c r="AC320" s="27"/>
      <c r="AD320" s="27"/>
      <c r="AE320" s="27"/>
    </row>
    <row r="321" spans="1:31" s="82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27"/>
      <c r="W321" s="27"/>
      <c r="X321" s="27"/>
      <c r="Y321" s="27"/>
      <c r="Z321" s="69"/>
      <c r="AA321" s="27"/>
      <c r="AB321" s="27"/>
      <c r="AC321" s="27"/>
      <c r="AD321" s="27"/>
      <c r="AE321" s="27"/>
    </row>
    <row r="322" spans="1:31" s="82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27"/>
      <c r="W322" s="27"/>
      <c r="X322" s="27"/>
      <c r="Y322" s="27"/>
      <c r="Z322" s="69"/>
      <c r="AA322" s="27"/>
      <c r="AB322" s="27"/>
      <c r="AC322" s="27"/>
      <c r="AD322" s="27"/>
      <c r="AE322" s="27"/>
    </row>
    <row r="323" spans="1:31" s="82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27"/>
      <c r="W323" s="27"/>
      <c r="X323" s="27"/>
      <c r="Y323" s="27"/>
      <c r="Z323" s="69"/>
      <c r="AA323" s="27"/>
      <c r="AB323" s="27"/>
      <c r="AC323" s="27"/>
      <c r="AD323" s="27"/>
      <c r="AE323" s="27"/>
    </row>
    <row r="324" spans="1:31" s="82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27"/>
      <c r="W324" s="27"/>
      <c r="X324" s="27"/>
      <c r="Y324" s="27"/>
      <c r="Z324" s="69"/>
      <c r="AA324" s="27"/>
      <c r="AB324" s="27"/>
      <c r="AC324" s="27"/>
      <c r="AD324" s="27"/>
      <c r="AE324" s="27"/>
    </row>
    <row r="325" spans="1:31" s="82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27"/>
      <c r="W325" s="27"/>
      <c r="X325" s="27"/>
      <c r="Y325" s="27"/>
      <c r="Z325" s="69"/>
      <c r="AA325" s="27"/>
      <c r="AB325" s="27"/>
      <c r="AC325" s="27"/>
      <c r="AD325" s="27"/>
      <c r="AE325" s="27"/>
    </row>
    <row r="326" spans="1:31" s="82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27"/>
      <c r="W326" s="27"/>
      <c r="X326" s="27"/>
      <c r="Y326" s="27"/>
      <c r="Z326" s="69"/>
      <c r="AA326" s="27"/>
      <c r="AB326" s="27"/>
      <c r="AC326" s="27"/>
      <c r="AD326" s="27"/>
      <c r="AE326" s="27"/>
    </row>
    <row r="327" spans="1:31" s="82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27"/>
      <c r="W327" s="27"/>
      <c r="X327" s="27"/>
      <c r="Y327" s="27"/>
      <c r="Z327" s="69"/>
      <c r="AA327" s="27"/>
      <c r="AB327" s="27"/>
      <c r="AC327" s="27"/>
      <c r="AD327" s="27"/>
      <c r="AE327" s="27"/>
    </row>
    <row r="328" spans="1:31" s="82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27"/>
      <c r="W328" s="27"/>
      <c r="X328" s="27"/>
      <c r="Y328" s="27"/>
      <c r="Z328" s="69"/>
      <c r="AA328" s="27"/>
      <c r="AB328" s="27"/>
      <c r="AC328" s="27"/>
      <c r="AD328" s="27"/>
      <c r="AE328" s="27"/>
    </row>
    <row r="329" spans="1:31" s="82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27"/>
      <c r="W329" s="27"/>
      <c r="X329" s="27"/>
      <c r="Y329" s="27"/>
      <c r="Z329" s="69"/>
      <c r="AA329" s="27"/>
      <c r="AB329" s="27"/>
      <c r="AC329" s="27"/>
      <c r="AD329" s="27"/>
      <c r="AE329" s="27"/>
    </row>
    <row r="330" spans="1:31" s="82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27"/>
      <c r="W330" s="27"/>
      <c r="X330" s="27"/>
      <c r="Y330" s="27"/>
      <c r="Z330" s="69"/>
      <c r="AA330" s="27"/>
      <c r="AB330" s="27"/>
      <c r="AC330" s="27"/>
      <c r="AD330" s="27"/>
      <c r="AE330" s="27"/>
    </row>
    <row r="331" spans="1:31" s="82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27"/>
      <c r="W331" s="27"/>
      <c r="X331" s="27"/>
      <c r="Y331" s="27"/>
      <c r="Z331" s="69"/>
      <c r="AA331" s="27"/>
      <c r="AB331" s="27"/>
      <c r="AC331" s="27"/>
      <c r="AD331" s="27"/>
      <c r="AE331" s="27"/>
    </row>
    <row r="332" spans="1:31" s="82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27"/>
      <c r="W332" s="27"/>
      <c r="X332" s="27"/>
      <c r="Y332" s="27"/>
      <c r="Z332" s="69"/>
      <c r="AA332" s="27"/>
      <c r="AB332" s="27"/>
      <c r="AC332" s="27"/>
      <c r="AD332" s="27"/>
      <c r="AE332" s="27"/>
    </row>
    <row r="333" spans="1:31" s="82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27"/>
      <c r="W333" s="27"/>
      <c r="X333" s="27"/>
      <c r="Y333" s="27"/>
      <c r="Z333" s="69"/>
      <c r="AA333" s="27"/>
      <c r="AB333" s="27"/>
      <c r="AC333" s="27"/>
      <c r="AD333" s="27"/>
      <c r="AE333" s="27"/>
    </row>
    <row r="334" spans="1:31" s="82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27"/>
      <c r="W334" s="27"/>
      <c r="X334" s="27"/>
      <c r="Y334" s="27"/>
      <c r="Z334" s="69"/>
      <c r="AA334" s="27"/>
      <c r="AB334" s="27"/>
      <c r="AC334" s="27"/>
      <c r="AD334" s="27"/>
      <c r="AE334" s="27"/>
    </row>
    <row r="335" spans="1:31" s="82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27"/>
      <c r="W335" s="27"/>
      <c r="X335" s="27"/>
      <c r="Y335" s="27"/>
      <c r="Z335" s="69"/>
      <c r="AA335" s="27"/>
      <c r="AB335" s="27"/>
      <c r="AC335" s="27"/>
      <c r="AD335" s="27"/>
      <c r="AE335" s="27"/>
    </row>
    <row r="336" spans="1:31" s="82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27"/>
      <c r="W336" s="27"/>
      <c r="X336" s="27"/>
      <c r="Y336" s="27"/>
      <c r="Z336" s="69"/>
      <c r="AA336" s="27"/>
      <c r="AB336" s="27"/>
      <c r="AC336" s="27"/>
      <c r="AD336" s="27"/>
      <c r="AE336" s="27"/>
    </row>
    <row r="337" spans="1:31" s="82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27"/>
      <c r="W337" s="27"/>
      <c r="X337" s="27"/>
      <c r="Y337" s="27"/>
      <c r="Z337" s="69"/>
      <c r="AA337" s="27"/>
      <c r="AB337" s="27"/>
      <c r="AC337" s="27"/>
      <c r="AD337" s="27"/>
      <c r="AE337" s="27"/>
    </row>
    <row r="338" spans="1:31" s="82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27"/>
      <c r="W338" s="27"/>
      <c r="X338" s="27"/>
      <c r="Y338" s="27"/>
      <c r="Z338" s="69"/>
      <c r="AA338" s="27"/>
      <c r="AB338" s="27"/>
      <c r="AC338" s="27"/>
      <c r="AD338" s="27"/>
      <c r="AE338" s="27"/>
    </row>
    <row r="339" spans="1:31" s="82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27"/>
      <c r="W339" s="27"/>
      <c r="X339" s="27"/>
      <c r="Y339" s="27"/>
      <c r="Z339" s="69"/>
      <c r="AA339" s="27"/>
      <c r="AB339" s="27"/>
      <c r="AC339" s="27"/>
      <c r="AD339" s="27"/>
      <c r="AE339" s="27"/>
    </row>
    <row r="340" spans="1:31" s="82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27"/>
      <c r="W340" s="27"/>
      <c r="X340" s="27"/>
      <c r="Y340" s="27"/>
      <c r="Z340" s="69"/>
      <c r="AA340" s="27"/>
      <c r="AB340" s="27"/>
      <c r="AC340" s="27"/>
      <c r="AD340" s="27"/>
      <c r="AE340" s="27"/>
    </row>
    <row r="341" spans="1:31" s="82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27"/>
      <c r="W341" s="27"/>
      <c r="X341" s="27"/>
      <c r="Y341" s="27"/>
      <c r="Z341" s="69"/>
      <c r="AA341" s="27"/>
      <c r="AB341" s="27"/>
      <c r="AC341" s="27"/>
      <c r="AD341" s="27"/>
      <c r="AE341" s="27"/>
    </row>
    <row r="342" spans="1:31" s="82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27"/>
      <c r="W342" s="27"/>
      <c r="X342" s="27"/>
      <c r="Y342" s="27"/>
      <c r="Z342" s="69"/>
      <c r="AA342" s="27"/>
      <c r="AB342" s="27"/>
      <c r="AC342" s="27"/>
      <c r="AD342" s="27"/>
      <c r="AE342" s="27"/>
    </row>
    <row r="343" spans="1:31" s="82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27"/>
      <c r="W343" s="27"/>
      <c r="X343" s="27"/>
      <c r="Y343" s="27"/>
      <c r="Z343" s="69"/>
      <c r="AA343" s="27"/>
      <c r="AB343" s="27"/>
      <c r="AC343" s="27"/>
      <c r="AD343" s="27"/>
      <c r="AE343" s="27"/>
    </row>
    <row r="344" spans="1:31" s="82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27"/>
      <c r="W344" s="27"/>
      <c r="X344" s="27"/>
      <c r="Y344" s="27"/>
      <c r="Z344" s="69"/>
      <c r="AA344" s="27"/>
      <c r="AB344" s="27"/>
      <c r="AC344" s="27"/>
      <c r="AD344" s="27"/>
      <c r="AE344" s="27"/>
    </row>
    <row r="345" spans="1:31" s="82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27"/>
      <c r="W345" s="27"/>
      <c r="X345" s="27"/>
      <c r="Y345" s="27"/>
      <c r="Z345" s="69"/>
      <c r="AA345" s="27"/>
      <c r="AB345" s="27"/>
      <c r="AC345" s="27"/>
      <c r="AD345" s="27"/>
      <c r="AE345" s="27"/>
    </row>
    <row r="346" spans="1:31" s="82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27"/>
      <c r="W346" s="27"/>
      <c r="X346" s="27"/>
      <c r="Y346" s="27"/>
      <c r="Z346" s="69"/>
      <c r="AA346" s="27"/>
      <c r="AB346" s="27"/>
      <c r="AC346" s="27"/>
      <c r="AD346" s="27"/>
      <c r="AE346" s="27"/>
    </row>
    <row r="347" spans="1:31" s="82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27"/>
      <c r="W347" s="27"/>
      <c r="X347" s="27"/>
      <c r="Y347" s="27"/>
      <c r="Z347" s="69"/>
      <c r="AA347" s="27"/>
      <c r="AB347" s="27"/>
      <c r="AC347" s="27"/>
      <c r="AD347" s="27"/>
      <c r="AE347" s="27"/>
    </row>
    <row r="348" spans="1:31" s="82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27"/>
      <c r="W348" s="27"/>
      <c r="X348" s="27"/>
      <c r="Y348" s="27"/>
      <c r="Z348" s="69"/>
      <c r="AA348" s="27"/>
      <c r="AB348" s="27"/>
      <c r="AC348" s="27"/>
      <c r="AD348" s="27"/>
      <c r="AE348" s="27"/>
    </row>
    <row r="349" spans="1:31" s="82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27"/>
      <c r="W349" s="27"/>
      <c r="X349" s="27"/>
      <c r="Y349" s="27"/>
      <c r="Z349" s="69"/>
      <c r="AA349" s="27"/>
      <c r="AB349" s="27"/>
      <c r="AC349" s="27"/>
      <c r="AD349" s="27"/>
      <c r="AE349" s="27"/>
    </row>
    <row r="350" spans="1:31" s="82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27"/>
      <c r="W350" s="27"/>
      <c r="X350" s="27"/>
      <c r="Y350" s="27"/>
      <c r="Z350" s="69"/>
      <c r="AA350" s="27"/>
      <c r="AB350" s="27"/>
      <c r="AC350" s="27"/>
      <c r="AD350" s="27"/>
      <c r="AE350" s="27"/>
    </row>
    <row r="351" spans="1:31" s="82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27"/>
      <c r="W351" s="27"/>
      <c r="X351" s="27"/>
      <c r="Y351" s="27"/>
      <c r="Z351" s="69"/>
      <c r="AA351" s="27"/>
      <c r="AB351" s="27"/>
      <c r="AC351" s="27"/>
      <c r="AD351" s="27"/>
      <c r="AE351" s="27"/>
    </row>
    <row r="352" spans="1:31" s="82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27"/>
      <c r="W352" s="27"/>
      <c r="X352" s="27"/>
      <c r="Y352" s="27"/>
      <c r="Z352" s="69"/>
      <c r="AA352" s="27"/>
      <c r="AB352" s="27"/>
      <c r="AC352" s="27"/>
      <c r="AD352" s="27"/>
      <c r="AE352" s="27"/>
    </row>
    <row r="353" spans="1:31" s="82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27"/>
      <c r="W353" s="27"/>
      <c r="X353" s="27"/>
      <c r="Y353" s="27"/>
      <c r="Z353" s="69"/>
      <c r="AA353" s="27"/>
      <c r="AB353" s="27"/>
      <c r="AC353" s="27"/>
      <c r="AD353" s="27"/>
      <c r="AE353" s="27"/>
    </row>
    <row r="354" spans="1:31" s="82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27"/>
      <c r="W354" s="27"/>
      <c r="X354" s="27"/>
      <c r="Y354" s="27"/>
      <c r="Z354" s="69"/>
      <c r="AA354" s="27"/>
      <c r="AB354" s="27"/>
      <c r="AC354" s="27"/>
      <c r="AD354" s="27"/>
      <c r="AE354" s="27"/>
    </row>
    <row r="355" spans="1:31" s="82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27"/>
      <c r="W355" s="27"/>
      <c r="X355" s="27"/>
      <c r="Y355" s="27"/>
      <c r="Z355" s="69"/>
      <c r="AA355" s="27"/>
      <c r="AB355" s="27"/>
      <c r="AC355" s="27"/>
      <c r="AD355" s="27"/>
      <c r="AE355" s="27"/>
    </row>
    <row r="356" spans="1:31" s="82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27"/>
      <c r="W356" s="27"/>
      <c r="X356" s="27"/>
      <c r="Y356" s="27"/>
      <c r="Z356" s="69"/>
      <c r="AA356" s="27"/>
      <c r="AB356" s="27"/>
      <c r="AC356" s="27"/>
      <c r="AD356" s="27"/>
      <c r="AE356" s="27"/>
    </row>
    <row r="357" spans="1:31" s="82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27"/>
      <c r="W357" s="27"/>
      <c r="X357" s="27"/>
      <c r="Y357" s="27"/>
      <c r="Z357" s="69"/>
      <c r="AA357" s="27"/>
      <c r="AB357" s="27"/>
      <c r="AC357" s="27"/>
      <c r="AD357" s="27"/>
      <c r="AE357" s="27"/>
    </row>
    <row r="358" spans="1:31" s="82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27"/>
      <c r="W358" s="27"/>
      <c r="X358" s="27"/>
      <c r="Y358" s="27"/>
      <c r="Z358" s="69"/>
      <c r="AA358" s="27"/>
      <c r="AB358" s="27"/>
      <c r="AC358" s="27"/>
      <c r="AD358" s="27"/>
      <c r="AE358" s="27"/>
    </row>
    <row r="359" spans="1:31" s="82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27"/>
      <c r="W359" s="27"/>
      <c r="X359" s="27"/>
      <c r="Y359" s="27"/>
      <c r="Z359" s="69"/>
      <c r="AA359" s="27"/>
      <c r="AB359" s="27"/>
      <c r="AC359" s="27"/>
      <c r="AD359" s="27"/>
      <c r="AE359" s="27"/>
    </row>
    <row r="360" spans="1:31" s="82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27"/>
      <c r="W360" s="27"/>
      <c r="X360" s="27"/>
      <c r="Y360" s="27"/>
      <c r="Z360" s="69"/>
      <c r="AA360" s="27"/>
      <c r="AB360" s="27"/>
      <c r="AC360" s="27"/>
      <c r="AD360" s="27"/>
      <c r="AE360" s="27"/>
    </row>
    <row r="361" spans="1:31" s="82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27"/>
      <c r="W361" s="27"/>
      <c r="X361" s="27"/>
      <c r="Y361" s="27"/>
      <c r="Z361" s="69"/>
      <c r="AA361" s="27"/>
      <c r="AB361" s="27"/>
      <c r="AC361" s="27"/>
      <c r="AD361" s="27"/>
      <c r="AE361" s="27"/>
    </row>
    <row r="362" spans="1:31" s="82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27"/>
      <c r="W362" s="27"/>
      <c r="X362" s="27"/>
      <c r="Y362" s="27"/>
      <c r="Z362" s="69"/>
      <c r="AA362" s="27"/>
      <c r="AB362" s="27"/>
      <c r="AC362" s="27"/>
      <c r="AD362" s="27"/>
      <c r="AE362" s="27"/>
    </row>
    <row r="363" spans="1:31" s="82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27"/>
      <c r="W363" s="27"/>
      <c r="X363" s="27"/>
      <c r="Y363" s="27"/>
      <c r="Z363" s="69"/>
      <c r="AA363" s="27"/>
      <c r="AB363" s="27"/>
      <c r="AC363" s="27"/>
      <c r="AD363" s="27"/>
      <c r="AE363" s="27"/>
    </row>
    <row r="364" spans="1:31" s="82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27"/>
      <c r="W364" s="27"/>
      <c r="X364" s="27"/>
      <c r="Y364" s="27"/>
      <c r="Z364" s="69"/>
      <c r="AA364" s="27"/>
      <c r="AB364" s="27"/>
      <c r="AC364" s="27"/>
      <c r="AD364" s="27"/>
      <c r="AE364" s="27"/>
    </row>
    <row r="365" spans="1:31" s="82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27"/>
      <c r="W365" s="27"/>
      <c r="X365" s="27"/>
      <c r="Y365" s="27"/>
      <c r="Z365" s="69"/>
      <c r="AA365" s="27"/>
      <c r="AB365" s="27"/>
      <c r="AC365" s="27"/>
      <c r="AD365" s="27"/>
      <c r="AE365" s="27"/>
    </row>
    <row r="366" spans="1:31" s="82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27"/>
      <c r="W366" s="27"/>
      <c r="X366" s="27"/>
      <c r="Y366" s="27"/>
      <c r="Z366" s="69"/>
      <c r="AA366" s="27"/>
      <c r="AB366" s="27"/>
      <c r="AC366" s="27"/>
      <c r="AD366" s="27"/>
      <c r="AE366" s="27"/>
    </row>
    <row r="367" spans="1:31" s="82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27"/>
      <c r="W367" s="27"/>
      <c r="X367" s="27"/>
      <c r="Y367" s="27"/>
      <c r="Z367" s="69"/>
      <c r="AA367" s="27"/>
      <c r="AB367" s="27"/>
      <c r="AC367" s="27"/>
      <c r="AD367" s="27"/>
      <c r="AE367" s="27"/>
    </row>
    <row r="368" spans="1:31" s="82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27"/>
      <c r="W368" s="27"/>
      <c r="X368" s="27"/>
      <c r="Y368" s="27"/>
      <c r="Z368" s="69"/>
      <c r="AA368" s="27"/>
      <c r="AB368" s="27"/>
      <c r="AC368" s="27"/>
      <c r="AD368" s="27"/>
      <c r="AE368" s="27"/>
    </row>
    <row r="369" spans="1:31" s="82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27"/>
      <c r="W369" s="27"/>
      <c r="X369" s="27"/>
      <c r="Y369" s="27"/>
      <c r="Z369" s="69"/>
      <c r="AA369" s="27"/>
      <c r="AB369" s="27"/>
      <c r="AC369" s="27"/>
      <c r="AD369" s="27"/>
      <c r="AE369" s="27"/>
    </row>
    <row r="370" spans="1:31" s="82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27"/>
      <c r="W370" s="27"/>
      <c r="X370" s="27"/>
      <c r="Y370" s="27"/>
      <c r="Z370" s="69"/>
      <c r="AA370" s="27"/>
      <c r="AB370" s="27"/>
      <c r="AC370" s="27"/>
      <c r="AD370" s="27"/>
      <c r="AE370" s="27"/>
    </row>
    <row r="371" spans="1:31" s="82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27"/>
      <c r="W371" s="27"/>
      <c r="X371" s="27"/>
      <c r="Y371" s="27"/>
      <c r="Z371" s="69"/>
      <c r="AA371" s="27"/>
      <c r="AB371" s="27"/>
      <c r="AC371" s="27"/>
      <c r="AD371" s="27"/>
      <c r="AE371" s="27"/>
    </row>
    <row r="372" spans="1:31" s="82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27"/>
      <c r="W372" s="27"/>
      <c r="X372" s="27"/>
      <c r="Y372" s="27"/>
      <c r="Z372" s="69"/>
      <c r="AA372" s="27"/>
      <c r="AB372" s="27"/>
      <c r="AC372" s="27"/>
      <c r="AD372" s="27"/>
      <c r="AE372" s="27"/>
    </row>
    <row r="373" spans="1:31" s="82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27"/>
      <c r="W373" s="27"/>
      <c r="X373" s="27"/>
      <c r="Y373" s="27"/>
      <c r="Z373" s="69"/>
      <c r="AA373" s="27"/>
      <c r="AB373" s="27"/>
      <c r="AC373" s="27"/>
      <c r="AD373" s="27"/>
      <c r="AE373" s="27"/>
    </row>
    <row r="374" spans="1:31" s="82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27"/>
      <c r="W374" s="27"/>
      <c r="X374" s="27"/>
      <c r="Y374" s="27"/>
      <c r="Z374" s="69"/>
      <c r="AA374" s="27"/>
      <c r="AB374" s="27"/>
      <c r="AC374" s="27"/>
      <c r="AD374" s="27"/>
      <c r="AE374" s="27"/>
    </row>
    <row r="375" spans="1:31" s="82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27"/>
      <c r="W375" s="27"/>
      <c r="X375" s="27"/>
      <c r="Y375" s="27"/>
      <c r="Z375" s="69"/>
      <c r="AA375" s="27"/>
      <c r="AB375" s="27"/>
      <c r="AC375" s="27"/>
      <c r="AD375" s="27"/>
      <c r="AE375" s="27"/>
    </row>
    <row r="376" spans="1:31" s="82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27"/>
      <c r="W376" s="27"/>
      <c r="X376" s="27"/>
      <c r="Y376" s="27"/>
      <c r="Z376" s="69"/>
      <c r="AA376" s="27"/>
      <c r="AB376" s="27"/>
      <c r="AC376" s="27"/>
      <c r="AD376" s="27"/>
      <c r="AE376" s="27"/>
    </row>
    <row r="377" spans="1:31" s="82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27"/>
      <c r="W377" s="27"/>
      <c r="X377" s="27"/>
      <c r="Y377" s="27"/>
      <c r="Z377" s="69"/>
      <c r="AA377" s="27"/>
      <c r="AB377" s="27"/>
      <c r="AC377" s="27"/>
      <c r="AD377" s="27"/>
      <c r="AE377" s="27"/>
    </row>
    <row r="378" spans="1:31" s="82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27"/>
      <c r="W378" s="27"/>
      <c r="X378" s="27"/>
      <c r="Y378" s="27"/>
      <c r="Z378" s="69"/>
      <c r="AA378" s="27"/>
      <c r="AB378" s="27"/>
      <c r="AC378" s="27"/>
      <c r="AD378" s="27"/>
      <c r="AE378" s="27"/>
    </row>
    <row r="379" spans="1:31" s="82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27"/>
      <c r="W379" s="27"/>
      <c r="X379" s="27"/>
      <c r="Y379" s="27"/>
      <c r="Z379" s="69"/>
      <c r="AA379" s="27"/>
      <c r="AB379" s="27"/>
      <c r="AC379" s="27"/>
      <c r="AD379" s="27"/>
      <c r="AE379" s="27"/>
    </row>
    <row r="380" spans="1:31" s="82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27"/>
      <c r="W380" s="27"/>
      <c r="X380" s="27"/>
      <c r="Y380" s="27"/>
      <c r="Z380" s="69"/>
      <c r="AA380" s="27"/>
      <c r="AB380" s="27"/>
      <c r="AC380" s="27"/>
      <c r="AD380" s="27"/>
      <c r="AE380" s="27"/>
    </row>
    <row r="381" spans="1:31" s="82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27"/>
      <c r="W381" s="27"/>
      <c r="X381" s="27"/>
      <c r="Y381" s="27"/>
      <c r="Z381" s="69"/>
      <c r="AA381" s="27"/>
      <c r="AB381" s="27"/>
      <c r="AC381" s="27"/>
      <c r="AD381" s="27"/>
      <c r="AE381" s="27"/>
    </row>
    <row r="382" spans="1:31" s="82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27"/>
      <c r="W382" s="27"/>
      <c r="X382" s="27"/>
      <c r="Y382" s="27"/>
      <c r="Z382" s="69"/>
      <c r="AA382" s="27"/>
      <c r="AB382" s="27"/>
      <c r="AC382" s="27"/>
      <c r="AD382" s="27"/>
      <c r="AE382" s="27"/>
    </row>
    <row r="383" spans="1:31" s="82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27"/>
      <c r="W383" s="27"/>
      <c r="X383" s="27"/>
      <c r="Y383" s="27"/>
      <c r="Z383" s="69"/>
      <c r="AA383" s="27"/>
      <c r="AB383" s="27"/>
      <c r="AC383" s="27"/>
      <c r="AD383" s="27"/>
      <c r="AE383" s="27"/>
    </row>
    <row r="384" spans="1:31" s="82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27"/>
      <c r="W384" s="27"/>
      <c r="X384" s="27"/>
      <c r="Y384" s="27"/>
      <c r="Z384" s="69"/>
      <c r="AA384" s="27"/>
      <c r="AB384" s="27"/>
      <c r="AC384" s="27"/>
      <c r="AD384" s="27"/>
      <c r="AE384" s="27"/>
    </row>
    <row r="385" spans="1:31" s="82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27"/>
      <c r="W385" s="27"/>
      <c r="X385" s="27"/>
      <c r="Y385" s="27"/>
      <c r="Z385" s="69"/>
      <c r="AA385" s="27"/>
      <c r="AB385" s="27"/>
      <c r="AC385" s="27"/>
      <c r="AD385" s="27"/>
      <c r="AE385" s="27"/>
    </row>
    <row r="386" spans="1:31" s="82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27"/>
      <c r="W386" s="27"/>
      <c r="X386" s="27"/>
      <c r="Y386" s="27"/>
      <c r="Z386" s="69"/>
      <c r="AA386" s="27"/>
      <c r="AB386" s="27"/>
      <c r="AC386" s="27"/>
      <c r="AD386" s="27"/>
      <c r="AE386" s="27"/>
    </row>
    <row r="387" spans="1:31" s="82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27"/>
      <c r="W387" s="27"/>
      <c r="X387" s="27"/>
      <c r="Y387" s="27"/>
      <c r="Z387" s="69"/>
      <c r="AA387" s="27"/>
      <c r="AB387" s="27"/>
      <c r="AC387" s="27"/>
      <c r="AD387" s="27"/>
      <c r="AE387" s="27"/>
    </row>
    <row r="388" spans="1:31" s="82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27"/>
      <c r="W388" s="27"/>
      <c r="X388" s="27"/>
      <c r="Y388" s="27"/>
      <c r="Z388" s="69"/>
      <c r="AA388" s="27"/>
      <c r="AB388" s="27"/>
      <c r="AC388" s="27"/>
      <c r="AD388" s="27"/>
      <c r="AE388" s="27"/>
    </row>
    <row r="389" spans="1:31" s="82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27"/>
      <c r="W389" s="27"/>
      <c r="X389" s="27"/>
      <c r="Y389" s="27"/>
      <c r="Z389" s="69"/>
      <c r="AA389" s="27"/>
      <c r="AB389" s="27"/>
      <c r="AC389" s="27"/>
      <c r="AD389" s="27"/>
      <c r="AE389" s="27"/>
    </row>
    <row r="390" spans="1:31" s="82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27"/>
      <c r="W390" s="27"/>
      <c r="X390" s="27"/>
      <c r="Y390" s="27"/>
      <c r="Z390" s="69"/>
      <c r="AA390" s="27"/>
      <c r="AB390" s="27"/>
      <c r="AC390" s="27"/>
      <c r="AD390" s="27"/>
      <c r="AE390" s="27"/>
    </row>
    <row r="391" spans="1:31" s="82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27"/>
      <c r="W391" s="27"/>
      <c r="X391" s="27"/>
      <c r="Y391" s="27"/>
      <c r="Z391" s="69"/>
      <c r="AA391" s="27"/>
      <c r="AB391" s="27"/>
      <c r="AC391" s="27"/>
      <c r="AD391" s="27"/>
      <c r="AE391" s="27"/>
    </row>
    <row r="392" spans="1:31" s="82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27"/>
      <c r="W392" s="27"/>
      <c r="X392" s="27"/>
      <c r="Y392" s="27"/>
      <c r="Z392" s="69"/>
      <c r="AA392" s="27"/>
      <c r="AB392" s="27"/>
      <c r="AC392" s="27"/>
      <c r="AD392" s="27"/>
      <c r="AE392" s="27"/>
    </row>
    <row r="393" spans="1:31" s="82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27"/>
      <c r="W393" s="27"/>
      <c r="X393" s="27"/>
      <c r="Y393" s="27"/>
      <c r="Z393" s="69"/>
      <c r="AA393" s="27"/>
      <c r="AB393" s="27"/>
      <c r="AC393" s="27"/>
      <c r="AD393" s="27"/>
      <c r="AE393" s="27"/>
    </row>
    <row r="394" spans="1:31" s="82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27"/>
      <c r="W394" s="27"/>
      <c r="X394" s="27"/>
      <c r="Y394" s="27"/>
      <c r="Z394" s="69"/>
      <c r="AA394" s="27"/>
      <c r="AB394" s="27"/>
      <c r="AC394" s="27"/>
      <c r="AD394" s="27"/>
      <c r="AE394" s="27"/>
    </row>
    <row r="395" spans="1:31" s="82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27"/>
      <c r="W395" s="27"/>
      <c r="X395" s="27"/>
      <c r="Y395" s="27"/>
      <c r="Z395" s="69"/>
      <c r="AA395" s="27"/>
      <c r="AB395" s="27"/>
      <c r="AC395" s="27"/>
      <c r="AD395" s="27"/>
      <c r="AE395" s="27"/>
    </row>
    <row r="396" spans="1:31" s="82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27"/>
      <c r="W396" s="27"/>
      <c r="X396" s="27"/>
      <c r="Y396" s="27"/>
      <c r="Z396" s="69"/>
      <c r="AA396" s="27"/>
      <c r="AB396" s="27"/>
      <c r="AC396" s="27"/>
      <c r="AD396" s="27"/>
      <c r="AE396" s="27"/>
    </row>
    <row r="397" spans="1:31" s="82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27"/>
      <c r="W397" s="27"/>
      <c r="X397" s="27"/>
      <c r="Y397" s="27"/>
      <c r="Z397" s="69"/>
      <c r="AA397" s="27"/>
      <c r="AB397" s="27"/>
      <c r="AC397" s="27"/>
      <c r="AD397" s="27"/>
      <c r="AE397" s="27"/>
    </row>
    <row r="398" spans="1:31" s="82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27"/>
      <c r="W398" s="27"/>
      <c r="X398" s="27"/>
      <c r="Y398" s="27"/>
      <c r="Z398" s="69"/>
      <c r="AA398" s="27"/>
      <c r="AB398" s="27"/>
      <c r="AC398" s="27"/>
      <c r="AD398" s="27"/>
      <c r="AE398" s="27"/>
    </row>
    <row r="399" spans="1:31" s="82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27"/>
      <c r="W399" s="27"/>
      <c r="X399" s="27"/>
      <c r="Y399" s="27"/>
      <c r="Z399" s="69"/>
      <c r="AA399" s="27"/>
      <c r="AB399" s="27"/>
      <c r="AC399" s="27"/>
      <c r="AD399" s="27"/>
      <c r="AE399" s="27"/>
    </row>
    <row r="400" spans="1:31" s="82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27"/>
      <c r="W400" s="27"/>
      <c r="X400" s="27"/>
      <c r="Y400" s="27"/>
      <c r="Z400" s="69"/>
      <c r="AA400" s="27"/>
      <c r="AB400" s="27"/>
      <c r="AC400" s="27"/>
      <c r="AD400" s="27"/>
      <c r="AE400" s="27"/>
    </row>
    <row r="401" spans="1:31" s="82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27"/>
      <c r="W401" s="27"/>
      <c r="X401" s="27"/>
      <c r="Y401" s="27"/>
      <c r="Z401" s="69"/>
      <c r="AA401" s="27"/>
      <c r="AB401" s="27"/>
      <c r="AC401" s="27"/>
      <c r="AD401" s="27"/>
      <c r="AE401" s="27"/>
    </row>
    <row r="402" spans="1:31" s="82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27"/>
      <c r="W402" s="27"/>
      <c r="X402" s="27"/>
      <c r="Y402" s="27"/>
      <c r="Z402" s="69"/>
      <c r="AA402" s="27"/>
      <c r="AB402" s="27"/>
      <c r="AC402" s="27"/>
      <c r="AD402" s="27"/>
      <c r="AE402" s="27"/>
    </row>
    <row r="403" spans="1:31" s="82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27"/>
      <c r="W403" s="27"/>
      <c r="X403" s="27"/>
      <c r="Y403" s="27"/>
      <c r="Z403" s="69"/>
      <c r="AA403" s="27"/>
      <c r="AB403" s="27"/>
      <c r="AC403" s="27"/>
      <c r="AD403" s="27"/>
      <c r="AE403" s="27"/>
    </row>
    <row r="404" spans="1:31" s="82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27"/>
      <c r="W404" s="27"/>
      <c r="X404" s="27"/>
      <c r="Y404" s="27"/>
      <c r="Z404" s="69"/>
      <c r="AA404" s="27"/>
      <c r="AB404" s="27"/>
      <c r="AC404" s="27"/>
      <c r="AD404" s="27"/>
      <c r="AE404" s="27"/>
    </row>
    <row r="405" spans="1:31" s="82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27"/>
      <c r="W405" s="27"/>
      <c r="X405" s="27"/>
      <c r="Y405" s="27"/>
      <c r="Z405" s="69"/>
      <c r="AA405" s="27"/>
      <c r="AB405" s="27"/>
      <c r="AC405" s="27"/>
      <c r="AD405" s="27"/>
      <c r="AE405" s="27"/>
    </row>
    <row r="406" spans="1:31" s="82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27"/>
      <c r="W406" s="27"/>
      <c r="X406" s="27"/>
      <c r="Y406" s="27"/>
      <c r="Z406" s="69"/>
      <c r="AA406" s="27"/>
      <c r="AB406" s="27"/>
      <c r="AC406" s="27"/>
      <c r="AD406" s="27"/>
      <c r="AE406" s="27"/>
    </row>
    <row r="407" spans="1:31" s="82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27"/>
      <c r="W407" s="27"/>
      <c r="X407" s="27"/>
      <c r="Y407" s="27"/>
      <c r="Z407" s="69"/>
      <c r="AA407" s="27"/>
      <c r="AB407" s="27"/>
      <c r="AC407" s="27"/>
      <c r="AD407" s="27"/>
      <c r="AE407" s="27"/>
    </row>
    <row r="408" spans="1:31" s="82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27"/>
      <c r="W408" s="27"/>
      <c r="X408" s="27"/>
      <c r="Y408" s="27"/>
      <c r="Z408" s="69"/>
      <c r="AA408" s="27"/>
      <c r="AB408" s="27"/>
      <c r="AC408" s="27"/>
      <c r="AD408" s="27"/>
      <c r="AE408" s="27"/>
    </row>
    <row r="409" spans="1:31" s="82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27"/>
      <c r="W409" s="27"/>
      <c r="X409" s="27"/>
      <c r="Y409" s="27"/>
      <c r="Z409" s="69"/>
      <c r="AA409" s="27"/>
      <c r="AB409" s="27"/>
      <c r="AC409" s="27"/>
      <c r="AD409" s="27"/>
      <c r="AE409" s="27"/>
    </row>
    <row r="410" spans="1:31" s="82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27"/>
      <c r="W410" s="27"/>
      <c r="X410" s="27"/>
      <c r="Y410" s="27"/>
      <c r="Z410" s="69"/>
      <c r="AA410" s="27"/>
      <c r="AB410" s="27"/>
      <c r="AC410" s="27"/>
      <c r="AD410" s="27"/>
      <c r="AE410" s="27"/>
    </row>
    <row r="411" spans="1:31" s="82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27"/>
      <c r="W411" s="27"/>
      <c r="X411" s="27"/>
      <c r="Y411" s="27"/>
      <c r="Z411" s="69"/>
      <c r="AA411" s="27"/>
      <c r="AB411" s="27"/>
      <c r="AC411" s="27"/>
      <c r="AD411" s="27"/>
      <c r="AE411" s="27"/>
    </row>
    <row r="412" spans="1:31" s="82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27"/>
      <c r="W412" s="27"/>
      <c r="X412" s="27"/>
      <c r="Y412" s="27"/>
      <c r="Z412" s="69"/>
      <c r="AA412" s="27"/>
      <c r="AB412" s="27"/>
      <c r="AC412" s="27"/>
      <c r="AD412" s="27"/>
      <c r="AE412" s="27"/>
    </row>
    <row r="413" spans="1:31" s="82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27"/>
      <c r="W413" s="27"/>
      <c r="X413" s="27"/>
      <c r="Y413" s="27"/>
      <c r="Z413" s="69"/>
      <c r="AA413" s="27"/>
      <c r="AB413" s="27"/>
      <c r="AC413" s="27"/>
      <c r="AD413" s="27"/>
      <c r="AE413" s="27"/>
    </row>
    <row r="414" spans="1:31" s="82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27"/>
      <c r="W414" s="27"/>
      <c r="X414" s="27"/>
      <c r="Y414" s="27"/>
      <c r="Z414" s="69"/>
      <c r="AA414" s="27"/>
      <c r="AB414" s="27"/>
      <c r="AC414" s="27"/>
      <c r="AD414" s="27"/>
      <c r="AE414" s="27"/>
    </row>
    <row r="415" spans="1:31" s="82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27"/>
      <c r="W415" s="27"/>
      <c r="X415" s="27"/>
      <c r="Y415" s="27"/>
      <c r="Z415" s="69"/>
      <c r="AA415" s="27"/>
      <c r="AB415" s="27"/>
      <c r="AC415" s="27"/>
      <c r="AD415" s="27"/>
      <c r="AE415" s="27"/>
    </row>
    <row r="416" spans="1:31" s="82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27"/>
      <c r="W416" s="27"/>
      <c r="X416" s="27"/>
      <c r="Y416" s="27"/>
      <c r="Z416" s="69"/>
      <c r="AA416" s="27"/>
      <c r="AB416" s="27"/>
      <c r="AC416" s="27"/>
      <c r="AD416" s="27"/>
      <c r="AE416" s="27"/>
    </row>
    <row r="417" spans="1:31" s="82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27"/>
      <c r="W417" s="27"/>
      <c r="X417" s="27"/>
      <c r="Y417" s="27"/>
      <c r="Z417" s="69"/>
      <c r="AA417" s="27"/>
      <c r="AB417" s="27"/>
      <c r="AC417" s="27"/>
      <c r="AD417" s="27"/>
      <c r="AE417" s="27"/>
    </row>
    <row r="418" spans="1:31" s="82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27"/>
      <c r="W418" s="27"/>
      <c r="X418" s="27"/>
      <c r="Y418" s="27"/>
      <c r="Z418" s="69"/>
      <c r="AA418" s="27"/>
      <c r="AB418" s="27"/>
      <c r="AC418" s="27"/>
      <c r="AD418" s="27"/>
      <c r="AE418" s="27"/>
    </row>
    <row r="419" spans="1:31" s="82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27"/>
      <c r="W419" s="27"/>
      <c r="X419" s="27"/>
      <c r="Y419" s="27"/>
      <c r="Z419" s="69"/>
      <c r="AA419" s="27"/>
      <c r="AB419" s="27"/>
      <c r="AC419" s="27"/>
      <c r="AD419" s="27"/>
      <c r="AE419" s="27"/>
    </row>
    <row r="420" spans="1:31" s="82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27"/>
      <c r="W420" s="27"/>
      <c r="X420" s="27"/>
      <c r="Y420" s="27"/>
      <c r="Z420" s="69"/>
      <c r="AA420" s="27"/>
      <c r="AB420" s="27"/>
      <c r="AC420" s="27"/>
      <c r="AD420" s="27"/>
      <c r="AE420" s="27"/>
    </row>
    <row r="421" spans="1:31" s="82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27"/>
      <c r="W421" s="27"/>
      <c r="X421" s="27"/>
      <c r="Y421" s="27"/>
      <c r="Z421" s="69"/>
      <c r="AA421" s="27"/>
      <c r="AB421" s="27"/>
      <c r="AC421" s="27"/>
      <c r="AD421" s="27"/>
      <c r="AE421" s="27"/>
    </row>
    <row r="422" spans="1:31" s="82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27"/>
      <c r="W422" s="27"/>
      <c r="X422" s="27"/>
      <c r="Y422" s="27"/>
      <c r="Z422" s="69"/>
      <c r="AA422" s="27"/>
      <c r="AB422" s="27"/>
      <c r="AC422" s="27"/>
      <c r="AD422" s="27"/>
      <c r="AE422" s="27"/>
    </row>
    <row r="423" spans="1:31" s="82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27"/>
      <c r="W423" s="27"/>
      <c r="X423" s="27"/>
      <c r="Y423" s="27"/>
      <c r="Z423" s="69"/>
      <c r="AA423" s="27"/>
      <c r="AB423" s="27"/>
      <c r="AC423" s="27"/>
      <c r="AD423" s="27"/>
      <c r="AE423" s="27"/>
    </row>
    <row r="424" spans="1:31" s="82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27"/>
      <c r="W424" s="27"/>
      <c r="X424" s="27"/>
      <c r="Y424" s="27"/>
      <c r="Z424" s="69"/>
      <c r="AA424" s="27"/>
      <c r="AB424" s="27"/>
      <c r="AC424" s="27"/>
      <c r="AD424" s="27"/>
      <c r="AE424" s="27"/>
    </row>
    <row r="425" spans="1:31" s="82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27"/>
      <c r="W425" s="27"/>
      <c r="X425" s="27"/>
      <c r="Y425" s="27"/>
      <c r="Z425" s="69"/>
      <c r="AA425" s="27"/>
      <c r="AB425" s="27"/>
      <c r="AC425" s="27"/>
      <c r="AD425" s="27"/>
      <c r="AE425" s="27"/>
    </row>
    <row r="426" spans="1:31" s="82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27"/>
      <c r="W426" s="27"/>
      <c r="X426" s="27"/>
      <c r="Y426" s="27"/>
      <c r="Z426" s="69"/>
      <c r="AA426" s="27"/>
      <c r="AB426" s="27"/>
      <c r="AC426" s="27"/>
      <c r="AD426" s="27"/>
      <c r="AE426" s="27"/>
    </row>
    <row r="427" spans="1:31" s="82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27"/>
      <c r="W427" s="27"/>
      <c r="X427" s="27"/>
      <c r="Y427" s="27"/>
      <c r="Z427" s="69"/>
      <c r="AA427" s="27"/>
      <c r="AB427" s="27"/>
      <c r="AC427" s="27"/>
      <c r="AD427" s="27"/>
      <c r="AE427" s="27"/>
    </row>
    <row r="428" spans="1:31" s="82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27"/>
      <c r="W428" s="27"/>
      <c r="X428" s="27"/>
      <c r="Y428" s="27"/>
      <c r="Z428" s="69"/>
      <c r="AA428" s="27"/>
      <c r="AB428" s="27"/>
      <c r="AC428" s="27"/>
      <c r="AD428" s="27"/>
      <c r="AE428" s="27"/>
    </row>
    <row r="429" spans="1:31" s="82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27"/>
      <c r="W429" s="27"/>
      <c r="X429" s="27"/>
      <c r="Y429" s="27"/>
      <c r="Z429" s="69"/>
      <c r="AA429" s="27"/>
      <c r="AB429" s="27"/>
      <c r="AC429" s="27"/>
      <c r="AD429" s="27"/>
      <c r="AE429" s="27"/>
    </row>
    <row r="430" spans="1:31" s="82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27"/>
      <c r="W430" s="27"/>
      <c r="X430" s="27"/>
      <c r="Y430" s="27"/>
      <c r="Z430" s="69"/>
      <c r="AA430" s="27"/>
      <c r="AB430" s="27"/>
      <c r="AC430" s="27"/>
      <c r="AD430" s="27"/>
      <c r="AE430" s="27"/>
    </row>
    <row r="431" spans="1:31" s="82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27"/>
      <c r="W431" s="27"/>
      <c r="X431" s="27"/>
      <c r="Y431" s="27"/>
      <c r="Z431" s="69"/>
      <c r="AA431" s="27"/>
      <c r="AB431" s="27"/>
      <c r="AC431" s="27"/>
      <c r="AD431" s="27"/>
      <c r="AE431" s="27"/>
    </row>
    <row r="432" spans="1:31" s="82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27"/>
      <c r="W432" s="27"/>
      <c r="X432" s="27"/>
      <c r="Y432" s="27"/>
      <c r="Z432" s="69"/>
      <c r="AA432" s="27"/>
      <c r="AB432" s="27"/>
      <c r="AC432" s="27"/>
      <c r="AD432" s="27"/>
      <c r="AE432" s="27"/>
    </row>
    <row r="433" spans="1:31" s="82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27"/>
      <c r="W433" s="27"/>
      <c r="X433" s="27"/>
      <c r="Y433" s="27"/>
      <c r="Z433" s="69"/>
      <c r="AA433" s="27"/>
      <c r="AB433" s="27"/>
      <c r="AC433" s="27"/>
      <c r="AD433" s="27"/>
      <c r="AE433" s="27"/>
    </row>
    <row r="434" spans="1:31" s="82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27"/>
      <c r="W434" s="27"/>
      <c r="X434" s="27"/>
      <c r="Y434" s="27"/>
      <c r="Z434" s="69"/>
      <c r="AA434" s="27"/>
      <c r="AB434" s="27"/>
      <c r="AC434" s="27"/>
      <c r="AD434" s="27"/>
      <c r="AE434" s="27"/>
    </row>
    <row r="435" spans="1:31" s="82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27"/>
      <c r="W435" s="27"/>
      <c r="X435" s="27"/>
      <c r="Y435" s="27"/>
      <c r="Z435" s="69"/>
      <c r="AA435" s="27"/>
      <c r="AB435" s="27"/>
      <c r="AC435" s="27"/>
      <c r="AD435" s="27"/>
      <c r="AE435" s="27"/>
    </row>
    <row r="436" spans="1:31" s="82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27"/>
      <c r="W436" s="27"/>
      <c r="X436" s="27"/>
      <c r="Y436" s="27"/>
      <c r="Z436" s="69"/>
      <c r="AA436" s="27"/>
      <c r="AB436" s="27"/>
      <c r="AC436" s="27"/>
      <c r="AD436" s="27"/>
      <c r="AE436" s="27"/>
    </row>
    <row r="437" spans="1:31" s="82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27"/>
      <c r="W437" s="27"/>
      <c r="X437" s="27"/>
      <c r="Y437" s="27"/>
      <c r="Z437" s="69"/>
      <c r="AA437" s="27"/>
      <c r="AB437" s="27"/>
      <c r="AC437" s="27"/>
      <c r="AD437" s="27"/>
      <c r="AE437" s="27"/>
    </row>
    <row r="438" spans="1:31" s="82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27"/>
      <c r="W438" s="27"/>
      <c r="X438" s="27"/>
      <c r="Y438" s="27"/>
      <c r="Z438" s="69"/>
      <c r="AA438" s="27"/>
      <c r="AB438" s="27"/>
      <c r="AC438" s="27"/>
      <c r="AD438" s="27"/>
      <c r="AE438" s="27"/>
    </row>
    <row r="439" spans="1:31" s="82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27"/>
      <c r="W439" s="27"/>
      <c r="X439" s="27"/>
      <c r="Y439" s="27"/>
      <c r="Z439" s="69"/>
      <c r="AA439" s="27"/>
      <c r="AB439" s="27"/>
      <c r="AC439" s="27"/>
      <c r="AD439" s="27"/>
      <c r="AE439" s="27"/>
    </row>
    <row r="440" spans="1:31" s="82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27"/>
      <c r="W440" s="27"/>
      <c r="X440" s="27"/>
      <c r="Y440" s="27"/>
      <c r="Z440" s="69"/>
      <c r="AA440" s="27"/>
      <c r="AB440" s="27"/>
      <c r="AC440" s="27"/>
      <c r="AD440" s="27"/>
      <c r="AE440" s="27"/>
    </row>
    <row r="441" spans="1:31" s="82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27"/>
      <c r="W441" s="27"/>
      <c r="X441" s="27"/>
      <c r="Y441" s="27"/>
      <c r="Z441" s="69"/>
      <c r="AA441" s="27"/>
      <c r="AB441" s="27"/>
      <c r="AC441" s="27"/>
      <c r="AD441" s="27"/>
      <c r="AE441" s="27"/>
    </row>
    <row r="442" spans="1:31" s="82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27"/>
      <c r="W442" s="27"/>
      <c r="X442" s="27"/>
      <c r="Y442" s="27"/>
      <c r="Z442" s="69"/>
      <c r="AA442" s="27"/>
      <c r="AB442" s="27"/>
      <c r="AC442" s="27"/>
      <c r="AD442" s="27"/>
      <c r="AE442" s="27"/>
    </row>
    <row r="443" spans="1:31" s="82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27"/>
      <c r="W443" s="27"/>
      <c r="X443" s="27"/>
      <c r="Y443" s="27"/>
      <c r="Z443" s="69"/>
      <c r="AA443" s="27"/>
      <c r="AB443" s="27"/>
      <c r="AC443" s="27"/>
      <c r="AD443" s="27"/>
      <c r="AE443" s="27"/>
    </row>
    <row r="444" spans="1:31" s="82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27"/>
      <c r="W444" s="27"/>
      <c r="X444" s="27"/>
      <c r="Y444" s="27"/>
      <c r="Z444" s="69"/>
      <c r="AA444" s="27"/>
      <c r="AB444" s="27"/>
      <c r="AC444" s="27"/>
      <c r="AD444" s="27"/>
      <c r="AE444" s="27"/>
    </row>
    <row r="445" spans="1:31" s="82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27"/>
      <c r="W445" s="27"/>
      <c r="X445" s="27"/>
      <c r="Y445" s="27"/>
      <c r="Z445" s="69"/>
      <c r="AA445" s="27"/>
      <c r="AB445" s="27"/>
      <c r="AC445" s="27"/>
      <c r="AD445" s="27"/>
      <c r="AE445" s="27"/>
    </row>
    <row r="446" spans="1:31" s="82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27"/>
      <c r="W446" s="27"/>
      <c r="X446" s="27"/>
      <c r="Y446" s="27"/>
      <c r="Z446" s="69"/>
      <c r="AA446" s="27"/>
      <c r="AB446" s="27"/>
      <c r="AC446" s="27"/>
      <c r="AD446" s="27"/>
      <c r="AE446" s="27"/>
    </row>
    <row r="447" spans="1:31" s="82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27"/>
      <c r="W447" s="27"/>
      <c r="X447" s="27"/>
      <c r="Y447" s="27"/>
      <c r="Z447" s="69"/>
      <c r="AA447" s="27"/>
      <c r="AB447" s="27"/>
      <c r="AC447" s="27"/>
      <c r="AD447" s="27"/>
      <c r="AE447" s="27"/>
    </row>
    <row r="448" spans="1:31" s="82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27"/>
      <c r="W448" s="27"/>
      <c r="X448" s="27"/>
      <c r="Y448" s="27"/>
      <c r="Z448" s="69"/>
      <c r="AA448" s="27"/>
      <c r="AB448" s="27"/>
      <c r="AC448" s="27"/>
      <c r="AD448" s="27"/>
      <c r="AE448" s="27"/>
    </row>
    <row r="449" spans="1:31" s="82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27"/>
      <c r="W449" s="27"/>
      <c r="X449" s="27"/>
      <c r="Y449" s="27"/>
      <c r="Z449" s="69"/>
      <c r="AA449" s="27"/>
      <c r="AB449" s="27"/>
      <c r="AC449" s="27"/>
      <c r="AD449" s="27"/>
      <c r="AE449" s="27"/>
    </row>
    <row r="450" spans="1:31" s="82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27"/>
      <c r="W450" s="27"/>
      <c r="X450" s="27"/>
      <c r="Y450" s="27"/>
      <c r="Z450" s="69"/>
      <c r="AA450" s="27"/>
      <c r="AB450" s="27"/>
      <c r="AC450" s="27"/>
      <c r="AD450" s="27"/>
      <c r="AE450" s="27"/>
    </row>
    <row r="451" spans="1:31" s="82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27"/>
      <c r="W451" s="27"/>
      <c r="X451" s="27"/>
      <c r="Y451" s="27"/>
      <c r="Z451" s="69"/>
      <c r="AA451" s="27"/>
      <c r="AB451" s="27"/>
      <c r="AC451" s="27"/>
      <c r="AD451" s="27"/>
      <c r="AE451" s="27"/>
    </row>
    <row r="452" spans="1:31" s="82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27"/>
      <c r="W452" s="27"/>
      <c r="X452" s="27"/>
      <c r="Y452" s="27"/>
      <c r="Z452" s="69"/>
      <c r="AA452" s="27"/>
      <c r="AB452" s="27"/>
      <c r="AC452" s="27"/>
      <c r="AD452" s="27"/>
      <c r="AE452" s="27"/>
    </row>
    <row r="453" spans="1:31" s="82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27"/>
      <c r="W453" s="27"/>
      <c r="X453" s="27"/>
      <c r="Y453" s="27"/>
      <c r="Z453" s="69"/>
      <c r="AA453" s="27"/>
      <c r="AB453" s="27"/>
      <c r="AC453" s="27"/>
      <c r="AD453" s="27"/>
      <c r="AE453" s="27"/>
    </row>
    <row r="454" spans="1:31" s="82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27"/>
      <c r="W454" s="27"/>
      <c r="X454" s="27"/>
      <c r="Y454" s="27"/>
      <c r="Z454" s="69"/>
      <c r="AA454" s="27"/>
      <c r="AB454" s="27"/>
      <c r="AC454" s="27"/>
      <c r="AD454" s="27"/>
      <c r="AE454" s="27"/>
    </row>
    <row r="455" spans="1:31" s="82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27"/>
      <c r="W455" s="27"/>
      <c r="X455" s="27"/>
      <c r="Y455" s="27"/>
      <c r="Z455" s="69"/>
      <c r="AA455" s="27"/>
      <c r="AB455" s="27"/>
      <c r="AC455" s="27"/>
      <c r="AD455" s="27"/>
      <c r="AE455" s="27"/>
    </row>
    <row r="456" spans="1:31" s="82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27"/>
      <c r="W456" s="27"/>
      <c r="X456" s="27"/>
      <c r="Y456" s="27"/>
      <c r="Z456" s="69"/>
      <c r="AA456" s="27"/>
      <c r="AB456" s="27"/>
      <c r="AC456" s="27"/>
      <c r="AD456" s="27"/>
      <c r="AE456" s="27"/>
    </row>
    <row r="457" spans="1:31" s="82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27"/>
      <c r="W457" s="27"/>
      <c r="X457" s="27"/>
      <c r="Y457" s="27"/>
      <c r="Z457" s="69"/>
      <c r="AA457" s="27"/>
      <c r="AB457" s="27"/>
      <c r="AC457" s="27"/>
      <c r="AD457" s="27"/>
      <c r="AE457" s="27"/>
    </row>
    <row r="458" spans="1:31" s="82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27"/>
      <c r="W458" s="27"/>
      <c r="X458" s="27"/>
      <c r="Y458" s="27"/>
      <c r="Z458" s="69"/>
      <c r="AA458" s="27"/>
      <c r="AB458" s="27"/>
      <c r="AC458" s="27"/>
      <c r="AD458" s="27"/>
      <c r="AE458" s="27"/>
    </row>
    <row r="459" spans="1:31" s="82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27"/>
      <c r="W459" s="27"/>
      <c r="X459" s="27"/>
      <c r="Y459" s="27"/>
      <c r="Z459" s="69"/>
      <c r="AA459" s="27"/>
      <c r="AB459" s="27"/>
      <c r="AC459" s="27"/>
      <c r="AD459" s="27"/>
      <c r="AE459" s="27"/>
    </row>
    <row r="460" spans="1:31" s="82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27"/>
      <c r="W460" s="27"/>
      <c r="X460" s="27"/>
      <c r="Y460" s="27"/>
      <c r="Z460" s="69"/>
      <c r="AA460" s="27"/>
      <c r="AB460" s="27"/>
      <c r="AC460" s="27"/>
      <c r="AD460" s="27"/>
      <c r="AE460" s="27"/>
    </row>
    <row r="461" spans="1:31" s="82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27"/>
      <c r="W461" s="27"/>
      <c r="X461" s="27"/>
      <c r="Y461" s="27"/>
      <c r="Z461" s="69"/>
      <c r="AA461" s="27"/>
      <c r="AB461" s="27"/>
      <c r="AC461" s="27"/>
      <c r="AD461" s="27"/>
      <c r="AE461" s="27"/>
    </row>
    <row r="462" spans="1:31" s="82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27"/>
      <c r="W462" s="27"/>
      <c r="X462" s="27"/>
      <c r="Y462" s="27"/>
      <c r="Z462" s="69"/>
      <c r="AA462" s="27"/>
      <c r="AB462" s="27"/>
      <c r="AC462" s="27"/>
      <c r="AD462" s="27"/>
      <c r="AE462" s="27"/>
    </row>
    <row r="463" spans="1:31" s="82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27"/>
      <c r="W463" s="27"/>
      <c r="X463" s="27"/>
      <c r="Y463" s="27"/>
      <c r="Z463" s="69"/>
      <c r="AA463" s="27"/>
      <c r="AB463" s="27"/>
      <c r="AC463" s="27"/>
      <c r="AD463" s="27"/>
      <c r="AE463" s="27"/>
    </row>
    <row r="464" spans="1:31" s="82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27"/>
      <c r="W464" s="27"/>
      <c r="X464" s="27"/>
      <c r="Y464" s="27"/>
      <c r="Z464" s="69"/>
      <c r="AA464" s="27"/>
      <c r="AB464" s="27"/>
      <c r="AC464" s="27"/>
      <c r="AD464" s="27"/>
      <c r="AE464" s="27"/>
    </row>
    <row r="465" spans="1:31" s="82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27"/>
      <c r="W465" s="27"/>
      <c r="X465" s="27"/>
      <c r="Y465" s="27"/>
      <c r="Z465" s="69"/>
      <c r="AA465" s="27"/>
      <c r="AB465" s="27"/>
      <c r="AC465" s="27"/>
      <c r="AD465" s="27"/>
      <c r="AE465" s="27"/>
    </row>
    <row r="466" spans="1:31" s="82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27"/>
      <c r="W466" s="27"/>
      <c r="X466" s="27"/>
      <c r="Y466" s="27"/>
      <c r="Z466" s="69"/>
      <c r="AA466" s="27"/>
      <c r="AB466" s="27"/>
      <c r="AC466" s="27"/>
      <c r="AD466" s="27"/>
      <c r="AE466" s="27"/>
    </row>
    <row r="467" spans="1:31" s="82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27"/>
      <c r="W467" s="27"/>
      <c r="X467" s="27"/>
      <c r="Y467" s="27"/>
      <c r="Z467" s="69"/>
      <c r="AA467" s="27"/>
      <c r="AB467" s="27"/>
      <c r="AC467" s="27"/>
      <c r="AD467" s="27"/>
      <c r="AE467" s="27"/>
    </row>
    <row r="468" spans="1:31" s="82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27"/>
      <c r="W468" s="27"/>
      <c r="X468" s="27"/>
      <c r="Y468" s="27"/>
      <c r="Z468" s="69"/>
      <c r="AA468" s="27"/>
      <c r="AB468" s="27"/>
      <c r="AC468" s="27"/>
      <c r="AD468" s="27"/>
      <c r="AE468" s="27"/>
    </row>
    <row r="469" spans="1:31" s="82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27"/>
      <c r="W469" s="27"/>
      <c r="X469" s="27"/>
      <c r="Y469" s="27"/>
      <c r="Z469" s="69"/>
      <c r="AA469" s="27"/>
      <c r="AB469" s="27"/>
      <c r="AC469" s="27"/>
      <c r="AD469" s="27"/>
      <c r="AE469" s="27"/>
    </row>
    <row r="470" spans="1:31" s="82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27"/>
      <c r="W470" s="27"/>
      <c r="X470" s="27"/>
      <c r="Y470" s="27"/>
      <c r="Z470" s="69"/>
      <c r="AA470" s="27"/>
      <c r="AB470" s="27"/>
      <c r="AC470" s="27"/>
      <c r="AD470" s="27"/>
      <c r="AE470" s="27"/>
    </row>
    <row r="471" spans="1:31" s="82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27"/>
      <c r="W471" s="27"/>
      <c r="X471" s="27"/>
      <c r="Y471" s="27"/>
      <c r="Z471" s="69"/>
      <c r="AA471" s="27"/>
      <c r="AB471" s="27"/>
      <c r="AC471" s="27"/>
      <c r="AD471" s="27"/>
      <c r="AE471" s="27"/>
    </row>
    <row r="472" spans="1:31" s="82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27"/>
      <c r="W472" s="27"/>
      <c r="X472" s="27"/>
      <c r="Y472" s="27"/>
      <c r="Z472" s="69"/>
      <c r="AA472" s="27"/>
      <c r="AB472" s="27"/>
      <c r="AC472" s="27"/>
      <c r="AD472" s="27"/>
      <c r="AE472" s="27"/>
    </row>
    <row r="473" spans="1:31" s="82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27"/>
      <c r="W473" s="27"/>
      <c r="X473" s="27"/>
      <c r="Y473" s="27"/>
      <c r="Z473" s="69"/>
      <c r="AA473" s="27"/>
      <c r="AB473" s="27"/>
      <c r="AC473" s="27"/>
      <c r="AD473" s="27"/>
      <c r="AE473" s="27"/>
    </row>
    <row r="474" spans="1:31" s="82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27"/>
      <c r="W474" s="27"/>
      <c r="X474" s="27"/>
      <c r="Y474" s="27"/>
      <c r="Z474" s="69"/>
      <c r="AA474" s="27"/>
      <c r="AB474" s="27"/>
      <c r="AC474" s="27"/>
      <c r="AD474" s="27"/>
      <c r="AE474" s="27"/>
    </row>
    <row r="475" spans="1:31" s="82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27"/>
      <c r="W475" s="27"/>
      <c r="X475" s="27"/>
      <c r="Y475" s="27"/>
      <c r="Z475" s="69"/>
      <c r="AA475" s="27"/>
      <c r="AB475" s="27"/>
      <c r="AC475" s="27"/>
      <c r="AD475" s="27"/>
      <c r="AE475" s="27"/>
    </row>
    <row r="476" spans="1:31" s="82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27"/>
      <c r="W476" s="27"/>
      <c r="X476" s="27"/>
      <c r="Y476" s="27"/>
      <c r="Z476" s="69"/>
      <c r="AA476" s="27"/>
      <c r="AB476" s="27"/>
      <c r="AC476" s="27"/>
      <c r="AD476" s="27"/>
      <c r="AE476" s="27"/>
    </row>
    <row r="477" spans="1:31" s="82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27"/>
      <c r="W477" s="27"/>
      <c r="X477" s="27"/>
      <c r="Y477" s="27"/>
      <c r="Z477" s="69"/>
      <c r="AA477" s="27"/>
      <c r="AB477" s="27"/>
      <c r="AC477" s="27"/>
      <c r="AD477" s="27"/>
      <c r="AE477" s="27"/>
    </row>
    <row r="478" spans="1:31" s="82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27"/>
      <c r="W478" s="27"/>
      <c r="X478" s="27"/>
      <c r="Y478" s="27"/>
      <c r="Z478" s="69"/>
      <c r="AA478" s="27"/>
      <c r="AB478" s="27"/>
      <c r="AC478" s="27"/>
      <c r="AD478" s="27"/>
      <c r="AE478" s="27"/>
    </row>
    <row r="479" spans="1:31" s="82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27"/>
      <c r="W479" s="27"/>
      <c r="X479" s="27"/>
      <c r="Y479" s="27"/>
      <c r="Z479" s="69"/>
      <c r="AA479" s="27"/>
      <c r="AB479" s="27"/>
      <c r="AC479" s="27"/>
      <c r="AD479" s="27"/>
      <c r="AE479" s="27"/>
    </row>
    <row r="480" spans="1:31" s="82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27"/>
      <c r="W480" s="27"/>
      <c r="X480" s="27"/>
      <c r="Y480" s="27"/>
      <c r="Z480" s="69"/>
      <c r="AA480" s="27"/>
      <c r="AB480" s="27"/>
      <c r="AC480" s="27"/>
      <c r="AD480" s="27"/>
      <c r="AE480" s="27"/>
    </row>
    <row r="481" spans="1:31" s="82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27"/>
      <c r="W481" s="27"/>
      <c r="X481" s="27"/>
      <c r="Y481" s="27"/>
      <c r="Z481" s="69"/>
      <c r="AA481" s="27"/>
      <c r="AB481" s="27"/>
      <c r="AC481" s="27"/>
      <c r="AD481" s="27"/>
      <c r="AE481" s="27"/>
    </row>
    <row r="482" spans="1:31" s="82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27"/>
      <c r="W482" s="27"/>
      <c r="X482" s="27"/>
      <c r="Y482" s="27"/>
      <c r="Z482" s="69"/>
      <c r="AA482" s="27"/>
      <c r="AB482" s="27"/>
      <c r="AC482" s="27"/>
      <c r="AD482" s="27"/>
      <c r="AE482" s="27"/>
    </row>
    <row r="483" spans="1:31" s="82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27"/>
      <c r="W483" s="27"/>
      <c r="X483" s="27"/>
      <c r="Y483" s="27"/>
      <c r="Z483" s="69"/>
      <c r="AA483" s="27"/>
      <c r="AB483" s="27"/>
      <c r="AC483" s="27"/>
      <c r="AD483" s="27"/>
      <c r="AE483" s="27"/>
    </row>
    <row r="484" spans="1:31" s="82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27"/>
      <c r="W484" s="27"/>
      <c r="X484" s="27"/>
      <c r="Y484" s="27"/>
      <c r="Z484" s="69"/>
      <c r="AA484" s="27"/>
      <c r="AB484" s="27"/>
      <c r="AC484" s="27"/>
      <c r="AD484" s="27"/>
      <c r="AE484" s="27"/>
    </row>
    <row r="485" spans="1:31" s="82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27"/>
      <c r="W485" s="27"/>
      <c r="X485" s="27"/>
      <c r="Y485" s="27"/>
      <c r="Z485" s="69"/>
      <c r="AA485" s="27"/>
      <c r="AB485" s="27"/>
      <c r="AC485" s="27"/>
      <c r="AD485" s="27"/>
      <c r="AE485" s="27"/>
    </row>
    <row r="486" spans="1:31" s="82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27"/>
      <c r="W486" s="27"/>
      <c r="X486" s="27"/>
      <c r="Y486" s="27"/>
      <c r="Z486" s="69"/>
      <c r="AA486" s="27"/>
      <c r="AB486" s="27"/>
      <c r="AC486" s="27"/>
      <c r="AD486" s="27"/>
      <c r="AE486" s="27"/>
    </row>
    <row r="487" spans="1:31" s="82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27"/>
      <c r="W487" s="27"/>
      <c r="X487" s="27"/>
      <c r="Y487" s="27"/>
      <c r="Z487" s="69"/>
      <c r="AA487" s="27"/>
      <c r="AB487" s="27"/>
      <c r="AC487" s="27"/>
      <c r="AD487" s="27"/>
      <c r="AE487" s="27"/>
    </row>
    <row r="488" spans="1:31" s="82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27"/>
      <c r="W488" s="27"/>
      <c r="X488" s="27"/>
      <c r="Y488" s="27"/>
      <c r="Z488" s="69"/>
      <c r="AA488" s="27"/>
      <c r="AB488" s="27"/>
      <c r="AC488" s="27"/>
      <c r="AD488" s="27"/>
      <c r="AE488" s="27"/>
    </row>
    <row r="489" spans="1:31" s="82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27"/>
      <c r="W489" s="27"/>
      <c r="X489" s="27"/>
      <c r="Y489" s="27"/>
      <c r="Z489" s="69"/>
      <c r="AA489" s="27"/>
      <c r="AB489" s="27"/>
      <c r="AC489" s="27"/>
      <c r="AD489" s="27"/>
      <c r="AE489" s="27"/>
    </row>
    <row r="490" spans="1:31" s="82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27"/>
      <c r="W490" s="27"/>
      <c r="X490" s="27"/>
      <c r="Y490" s="27"/>
      <c r="Z490" s="69"/>
      <c r="AA490" s="27"/>
      <c r="AB490" s="27"/>
      <c r="AC490" s="27"/>
      <c r="AD490" s="27"/>
      <c r="AE490" s="27"/>
    </row>
    <row r="491" spans="1:31" s="82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27"/>
      <c r="W491" s="27"/>
      <c r="X491" s="27"/>
      <c r="Y491" s="27"/>
      <c r="Z491" s="69"/>
      <c r="AA491" s="27"/>
      <c r="AB491" s="27"/>
      <c r="AC491" s="27"/>
      <c r="AD491" s="27"/>
      <c r="AE491" s="27"/>
    </row>
    <row r="492" spans="1:31" s="82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27"/>
      <c r="W492" s="27"/>
      <c r="X492" s="27"/>
      <c r="Y492" s="27"/>
      <c r="Z492" s="69"/>
      <c r="AA492" s="27"/>
      <c r="AB492" s="27"/>
      <c r="AC492" s="27"/>
      <c r="AD492" s="27"/>
      <c r="AE492" s="27"/>
    </row>
    <row r="493" spans="1:31" s="82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27"/>
      <c r="W493" s="27"/>
      <c r="X493" s="27"/>
      <c r="Y493" s="27"/>
      <c r="Z493" s="69"/>
      <c r="AA493" s="27"/>
      <c r="AB493" s="27"/>
      <c r="AC493" s="27"/>
      <c r="AD493" s="27"/>
      <c r="AE493" s="27"/>
    </row>
    <row r="494" spans="1:31" s="82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27"/>
      <c r="W494" s="27"/>
      <c r="X494" s="27"/>
      <c r="Y494" s="27"/>
      <c r="Z494" s="69"/>
      <c r="AA494" s="27"/>
      <c r="AB494" s="27"/>
      <c r="AC494" s="27"/>
      <c r="AD494" s="27"/>
      <c r="AE494" s="27"/>
    </row>
    <row r="495" spans="1:31" s="82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27"/>
      <c r="W495" s="27"/>
      <c r="X495" s="27"/>
      <c r="Y495" s="27"/>
      <c r="Z495" s="69"/>
      <c r="AA495" s="27"/>
      <c r="AB495" s="27"/>
      <c r="AC495" s="27"/>
      <c r="AD495" s="27"/>
      <c r="AE495" s="27"/>
    </row>
    <row r="496" spans="1:31" s="82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27"/>
      <c r="W496" s="27"/>
      <c r="X496" s="27"/>
      <c r="Y496" s="27"/>
      <c r="Z496" s="69"/>
      <c r="AA496" s="27"/>
      <c r="AB496" s="27"/>
      <c r="AC496" s="27"/>
      <c r="AD496" s="27"/>
      <c r="AE496" s="27"/>
    </row>
    <row r="497" spans="1:31" s="82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27"/>
      <c r="W497" s="27"/>
      <c r="X497" s="27"/>
      <c r="Y497" s="27"/>
      <c r="Z497" s="69"/>
      <c r="AA497" s="27"/>
      <c r="AB497" s="27"/>
      <c r="AC497" s="27"/>
      <c r="AD497" s="27"/>
      <c r="AE497" s="27"/>
    </row>
    <row r="498" spans="1:31" s="82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27"/>
      <c r="W498" s="27"/>
      <c r="X498" s="27"/>
      <c r="Y498" s="27"/>
      <c r="Z498" s="69"/>
      <c r="AA498" s="27"/>
      <c r="AB498" s="27"/>
      <c r="AC498" s="27"/>
      <c r="AD498" s="27"/>
      <c r="AE498" s="27"/>
    </row>
    <row r="499" spans="1:31" s="82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27"/>
      <c r="W499" s="27"/>
      <c r="X499" s="27"/>
      <c r="Y499" s="27"/>
      <c r="Z499" s="69"/>
      <c r="AA499" s="27"/>
      <c r="AB499" s="27"/>
      <c r="AC499" s="27"/>
      <c r="AD499" s="27"/>
      <c r="AE499" s="27"/>
    </row>
    <row r="500" spans="1:31" s="82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27"/>
      <c r="W500" s="27"/>
      <c r="X500" s="27"/>
      <c r="Y500" s="27"/>
      <c r="Z500" s="69"/>
      <c r="AA500" s="27"/>
      <c r="AB500" s="27"/>
      <c r="AC500" s="27"/>
      <c r="AD500" s="27"/>
      <c r="AE500" s="27"/>
    </row>
    <row r="501" spans="1:31" s="82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27"/>
      <c r="W501" s="27"/>
      <c r="X501" s="27"/>
      <c r="Y501" s="27"/>
      <c r="Z501" s="69"/>
      <c r="AA501" s="27"/>
      <c r="AB501" s="27"/>
      <c r="AC501" s="27"/>
      <c r="AD501" s="27"/>
      <c r="AE501" s="27"/>
    </row>
    <row r="502" spans="1:31" s="82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27"/>
      <c r="W502" s="27"/>
      <c r="X502" s="27"/>
      <c r="Y502" s="27"/>
      <c r="Z502" s="69"/>
      <c r="AA502" s="27"/>
      <c r="AB502" s="27"/>
      <c r="AC502" s="27"/>
      <c r="AD502" s="27"/>
      <c r="AE502" s="27"/>
    </row>
    <row r="503" spans="1:31" s="82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27"/>
      <c r="W503" s="27"/>
      <c r="X503" s="27"/>
      <c r="Y503" s="27"/>
      <c r="Z503" s="69"/>
      <c r="AA503" s="27"/>
      <c r="AB503" s="27"/>
      <c r="AC503" s="27"/>
      <c r="AD503" s="27"/>
      <c r="AE503" s="27"/>
    </row>
    <row r="504" spans="1:31" s="82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27"/>
      <c r="W504" s="27"/>
      <c r="X504" s="27"/>
      <c r="Y504" s="27"/>
      <c r="Z504" s="69"/>
      <c r="AA504" s="27"/>
      <c r="AB504" s="27"/>
      <c r="AC504" s="27"/>
      <c r="AD504" s="27"/>
      <c r="AE504" s="27"/>
    </row>
    <row r="505" spans="1:31" s="82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27"/>
      <c r="W505" s="27"/>
      <c r="X505" s="27"/>
      <c r="Y505" s="27"/>
      <c r="Z505" s="69"/>
      <c r="AA505" s="27"/>
      <c r="AB505" s="27"/>
      <c r="AC505" s="27"/>
      <c r="AD505" s="27"/>
      <c r="AE505" s="27"/>
    </row>
    <row r="506" spans="1:31" s="82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27"/>
      <c r="W506" s="27"/>
      <c r="X506" s="27"/>
      <c r="Y506" s="27"/>
      <c r="Z506" s="69"/>
      <c r="AA506" s="27"/>
      <c r="AB506" s="27"/>
      <c r="AC506" s="27"/>
      <c r="AD506" s="27"/>
      <c r="AE506" s="27"/>
    </row>
    <row r="507" spans="1:31" s="82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27"/>
      <c r="W507" s="27"/>
      <c r="X507" s="27"/>
      <c r="Y507" s="27"/>
      <c r="Z507" s="69"/>
      <c r="AA507" s="27"/>
      <c r="AB507" s="27"/>
      <c r="AC507" s="27"/>
      <c r="AD507" s="27"/>
      <c r="AE507" s="27"/>
    </row>
    <row r="508" spans="1:31" s="82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27"/>
      <c r="W508" s="27"/>
      <c r="X508" s="27"/>
      <c r="Y508" s="27"/>
      <c r="Z508" s="69"/>
      <c r="AA508" s="27"/>
      <c r="AB508" s="27"/>
      <c r="AC508" s="27"/>
      <c r="AD508" s="27"/>
      <c r="AE508" s="27"/>
    </row>
    <row r="509" spans="1:31" s="82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27"/>
      <c r="W509" s="27"/>
      <c r="X509" s="27"/>
      <c r="Y509" s="27"/>
      <c r="Z509" s="69"/>
      <c r="AA509" s="27"/>
      <c r="AB509" s="27"/>
      <c r="AC509" s="27"/>
      <c r="AD509" s="27"/>
      <c r="AE509" s="27"/>
    </row>
    <row r="510" spans="1:31" s="82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27"/>
      <c r="W510" s="27"/>
      <c r="X510" s="27"/>
      <c r="Y510" s="27"/>
      <c r="Z510" s="69"/>
      <c r="AA510" s="27"/>
      <c r="AB510" s="27"/>
      <c r="AC510" s="27"/>
      <c r="AD510" s="27"/>
      <c r="AE510" s="27"/>
    </row>
    <row r="511" spans="1:31" s="82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27"/>
      <c r="W511" s="27"/>
      <c r="X511" s="27"/>
      <c r="Y511" s="27"/>
      <c r="Z511" s="69"/>
      <c r="AA511" s="27"/>
      <c r="AB511" s="27"/>
      <c r="AC511" s="27"/>
      <c r="AD511" s="27"/>
      <c r="AE511" s="27"/>
    </row>
    <row r="512" spans="1:31" s="82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27"/>
      <c r="W512" s="27"/>
      <c r="X512" s="27"/>
      <c r="Y512" s="27"/>
      <c r="Z512" s="69"/>
      <c r="AA512" s="27"/>
      <c r="AB512" s="27"/>
      <c r="AC512" s="27"/>
      <c r="AD512" s="27"/>
      <c r="AE512" s="27"/>
    </row>
    <row r="513" spans="1:31" s="82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27"/>
      <c r="W513" s="27"/>
      <c r="X513" s="27"/>
      <c r="Y513" s="27"/>
      <c r="Z513" s="69"/>
      <c r="AA513" s="27"/>
      <c r="AB513" s="27"/>
      <c r="AC513" s="27"/>
      <c r="AD513" s="27"/>
      <c r="AE513" s="27"/>
    </row>
    <row r="514" spans="1:31" s="82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27"/>
      <c r="W514" s="27"/>
      <c r="X514" s="27"/>
      <c r="Y514" s="27"/>
      <c r="Z514" s="69"/>
      <c r="AA514" s="27"/>
      <c r="AB514" s="27"/>
      <c r="AC514" s="27"/>
      <c r="AD514" s="27"/>
      <c r="AE514" s="27"/>
    </row>
    <row r="515" spans="1:31" s="82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27"/>
      <c r="W515" s="27"/>
      <c r="X515" s="27"/>
      <c r="Y515" s="27"/>
      <c r="Z515" s="69"/>
      <c r="AA515" s="27"/>
      <c r="AB515" s="27"/>
      <c r="AC515" s="27"/>
      <c r="AD515" s="27"/>
      <c r="AE515" s="27"/>
    </row>
    <row r="516" spans="1:31" s="82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27"/>
      <c r="W516" s="27"/>
      <c r="X516" s="27"/>
      <c r="Y516" s="27"/>
      <c r="Z516" s="69"/>
      <c r="AA516" s="27"/>
      <c r="AB516" s="27"/>
      <c r="AC516" s="27"/>
      <c r="AD516" s="27"/>
      <c r="AE516" s="27"/>
    </row>
    <row r="517" spans="1:31" s="82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27"/>
      <c r="W517" s="27"/>
      <c r="X517" s="27"/>
      <c r="Y517" s="27"/>
      <c r="Z517" s="69"/>
      <c r="AA517" s="27"/>
      <c r="AB517" s="27"/>
      <c r="AC517" s="27"/>
      <c r="AD517" s="27"/>
      <c r="AE517" s="27"/>
    </row>
    <row r="518" spans="1:31" s="82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27"/>
      <c r="W518" s="27"/>
      <c r="X518" s="27"/>
      <c r="Y518" s="27"/>
      <c r="Z518" s="69"/>
      <c r="AA518" s="27"/>
      <c r="AB518" s="27"/>
      <c r="AC518" s="27"/>
      <c r="AD518" s="27"/>
      <c r="AE518" s="27"/>
    </row>
    <row r="519" spans="1:31" s="82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27"/>
      <c r="W519" s="27"/>
      <c r="X519" s="27"/>
      <c r="Y519" s="27"/>
      <c r="Z519" s="69"/>
      <c r="AA519" s="27"/>
      <c r="AB519" s="27"/>
      <c r="AC519" s="27"/>
      <c r="AD519" s="27"/>
      <c r="AE519" s="27"/>
    </row>
    <row r="520" spans="1:31" s="82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27"/>
      <c r="W520" s="27"/>
      <c r="X520" s="27"/>
      <c r="Y520" s="27"/>
      <c r="Z520" s="69"/>
      <c r="AA520" s="27"/>
      <c r="AB520" s="27"/>
      <c r="AC520" s="27"/>
      <c r="AD520" s="27"/>
      <c r="AE520" s="27"/>
    </row>
    <row r="521" spans="1:31" s="82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27"/>
      <c r="W521" s="27"/>
      <c r="X521" s="27"/>
      <c r="Y521" s="27"/>
      <c r="Z521" s="69"/>
      <c r="AA521" s="27"/>
      <c r="AB521" s="27"/>
      <c r="AC521" s="27"/>
      <c r="AD521" s="27"/>
      <c r="AE521" s="27"/>
    </row>
    <row r="522" spans="1:31" s="82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27"/>
      <c r="W522" s="27"/>
      <c r="X522" s="27"/>
      <c r="Y522" s="27"/>
      <c r="Z522" s="69"/>
      <c r="AA522" s="27"/>
      <c r="AB522" s="27"/>
      <c r="AC522" s="27"/>
      <c r="AD522" s="27"/>
      <c r="AE522" s="27"/>
    </row>
    <row r="523" spans="1:31" s="82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27"/>
      <c r="W523" s="27"/>
      <c r="X523" s="27"/>
      <c r="Y523" s="27"/>
      <c r="Z523" s="69"/>
      <c r="AA523" s="27"/>
      <c r="AB523" s="27"/>
      <c r="AC523" s="27"/>
      <c r="AD523" s="27"/>
      <c r="AE523" s="27"/>
    </row>
    <row r="524" spans="1:31" s="82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27"/>
      <c r="W524" s="27"/>
      <c r="X524" s="27"/>
      <c r="Y524" s="27"/>
      <c r="Z524" s="69"/>
      <c r="AA524" s="27"/>
      <c r="AB524" s="27"/>
      <c r="AC524" s="27"/>
      <c r="AD524" s="27"/>
      <c r="AE524" s="27"/>
    </row>
    <row r="525" spans="1:31" s="82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27"/>
      <c r="W525" s="27"/>
      <c r="X525" s="27"/>
      <c r="Y525" s="27"/>
      <c r="Z525" s="69"/>
      <c r="AA525" s="27"/>
      <c r="AB525" s="27"/>
      <c r="AC525" s="27"/>
      <c r="AD525" s="27"/>
      <c r="AE525" s="27"/>
    </row>
    <row r="526" spans="1:31" s="82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27"/>
      <c r="W526" s="27"/>
      <c r="X526" s="27"/>
      <c r="Y526" s="27"/>
      <c r="Z526" s="69"/>
      <c r="AA526" s="27"/>
      <c r="AB526" s="27"/>
      <c r="AC526" s="27"/>
      <c r="AD526" s="27"/>
      <c r="AE526" s="27"/>
    </row>
    <row r="527" spans="1:31" s="82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27"/>
      <c r="W527" s="27"/>
      <c r="X527" s="27"/>
      <c r="Y527" s="27"/>
      <c r="Z527" s="69"/>
      <c r="AA527" s="27"/>
      <c r="AB527" s="27"/>
      <c r="AC527" s="27"/>
      <c r="AD527" s="27"/>
      <c r="AE527" s="27"/>
    </row>
    <row r="528" spans="1:31" s="82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27"/>
      <c r="W528" s="27"/>
      <c r="X528" s="27"/>
      <c r="Y528" s="27"/>
      <c r="Z528" s="69"/>
      <c r="AA528" s="27"/>
      <c r="AB528" s="27"/>
      <c r="AC528" s="27"/>
      <c r="AD528" s="27"/>
      <c r="AE528" s="27"/>
    </row>
    <row r="529" spans="1:31" s="82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27"/>
      <c r="W529" s="27"/>
      <c r="X529" s="27"/>
      <c r="Y529" s="27"/>
      <c r="Z529" s="69"/>
      <c r="AA529" s="27"/>
      <c r="AB529" s="27"/>
      <c r="AC529" s="27"/>
      <c r="AD529" s="27"/>
      <c r="AE529" s="27"/>
    </row>
    <row r="530" spans="1:31" s="82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27"/>
      <c r="W530" s="27"/>
      <c r="X530" s="27"/>
      <c r="Y530" s="27"/>
      <c r="Z530" s="69"/>
      <c r="AA530" s="27"/>
      <c r="AB530" s="27"/>
      <c r="AC530" s="27"/>
      <c r="AD530" s="27"/>
      <c r="AE530" s="27"/>
    </row>
    <row r="531" spans="1:31" s="82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27"/>
      <c r="W531" s="27"/>
      <c r="X531" s="27"/>
      <c r="Y531" s="27"/>
      <c r="Z531" s="69"/>
      <c r="AA531" s="27"/>
      <c r="AB531" s="27"/>
      <c r="AC531" s="27"/>
      <c r="AD531" s="27"/>
      <c r="AE531" s="27"/>
    </row>
    <row r="532" spans="1:31" s="82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27"/>
      <c r="W532" s="27"/>
      <c r="X532" s="27"/>
      <c r="Y532" s="27"/>
      <c r="Z532" s="69"/>
      <c r="AA532" s="27"/>
      <c r="AB532" s="27"/>
      <c r="AC532" s="27"/>
      <c r="AD532" s="27"/>
      <c r="AE532" s="27"/>
    </row>
    <row r="533" spans="1:31" s="82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27"/>
      <c r="W533" s="27"/>
      <c r="X533" s="27"/>
      <c r="Y533" s="27"/>
      <c r="Z533" s="69"/>
      <c r="AA533" s="27"/>
      <c r="AB533" s="27"/>
      <c r="AC533" s="27"/>
      <c r="AD533" s="27"/>
      <c r="AE533" s="27"/>
    </row>
    <row r="534" spans="1:31" s="82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27"/>
      <c r="W534" s="27"/>
      <c r="X534" s="27"/>
      <c r="Y534" s="27"/>
      <c r="Z534" s="69"/>
      <c r="AA534" s="27"/>
      <c r="AB534" s="27"/>
      <c r="AC534" s="27"/>
      <c r="AD534" s="27"/>
      <c r="AE534" s="27"/>
    </row>
    <row r="535" spans="1:31" s="82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27"/>
      <c r="W535" s="27"/>
      <c r="X535" s="27"/>
      <c r="Y535" s="27"/>
      <c r="Z535" s="69"/>
      <c r="AA535" s="27"/>
      <c r="AB535" s="27"/>
      <c r="AC535" s="27"/>
      <c r="AD535" s="27"/>
      <c r="AE535" s="27"/>
    </row>
    <row r="536" spans="1:31" s="82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27"/>
      <c r="W536" s="27"/>
      <c r="X536" s="27"/>
      <c r="Y536" s="27"/>
      <c r="Z536" s="69"/>
      <c r="AA536" s="27"/>
      <c r="AB536" s="27"/>
      <c r="AC536" s="27"/>
      <c r="AD536" s="27"/>
      <c r="AE536" s="27"/>
    </row>
    <row r="537" spans="1:31" s="82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27"/>
      <c r="W537" s="27"/>
      <c r="X537" s="27"/>
      <c r="Y537" s="27"/>
      <c r="Z537" s="69"/>
      <c r="AA537" s="27"/>
      <c r="AB537" s="27"/>
      <c r="AC537" s="27"/>
      <c r="AD537" s="27"/>
      <c r="AE537" s="27"/>
    </row>
    <row r="538" spans="1:31" s="82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27"/>
      <c r="W538" s="27"/>
      <c r="X538" s="27"/>
      <c r="Y538" s="27"/>
      <c r="Z538" s="69"/>
      <c r="AA538" s="27"/>
      <c r="AB538" s="27"/>
      <c r="AC538" s="27"/>
      <c r="AD538" s="27"/>
      <c r="AE538" s="27"/>
    </row>
    <row r="539" spans="1:31" s="82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27"/>
      <c r="W539" s="27"/>
      <c r="X539" s="27"/>
      <c r="Y539" s="27"/>
      <c r="Z539" s="69"/>
      <c r="AA539" s="27"/>
      <c r="AB539" s="27"/>
      <c r="AC539" s="27"/>
      <c r="AD539" s="27"/>
      <c r="AE539" s="27"/>
    </row>
    <row r="540" spans="1:31" s="82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27"/>
      <c r="W540" s="27"/>
      <c r="X540" s="27"/>
      <c r="Y540" s="27"/>
      <c r="Z540" s="69"/>
      <c r="AA540" s="27"/>
      <c r="AB540" s="27"/>
      <c r="AC540" s="27"/>
      <c r="AD540" s="27"/>
      <c r="AE540" s="27"/>
    </row>
    <row r="541" spans="1:31" s="82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27"/>
      <c r="W541" s="27"/>
      <c r="X541" s="27"/>
      <c r="Y541" s="27"/>
      <c r="Z541" s="69"/>
      <c r="AA541" s="27"/>
      <c r="AB541" s="27"/>
      <c r="AC541" s="27"/>
      <c r="AD541" s="27"/>
      <c r="AE541" s="27"/>
    </row>
    <row r="542" spans="1:31" s="82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27"/>
      <c r="W542" s="27"/>
      <c r="X542" s="27"/>
      <c r="Y542" s="27"/>
      <c r="Z542" s="69"/>
      <c r="AA542" s="27"/>
      <c r="AB542" s="27"/>
      <c r="AC542" s="27"/>
      <c r="AD542" s="27"/>
      <c r="AE542" s="27"/>
    </row>
    <row r="543" spans="1:31" s="82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27"/>
      <c r="W543" s="27"/>
      <c r="X543" s="27"/>
      <c r="Y543" s="27"/>
      <c r="Z543" s="69"/>
      <c r="AA543" s="27"/>
      <c r="AB543" s="27"/>
      <c r="AC543" s="27"/>
      <c r="AD543" s="27"/>
      <c r="AE543" s="27"/>
    </row>
    <row r="544" spans="1:31" s="82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27"/>
      <c r="W544" s="27"/>
      <c r="X544" s="27"/>
      <c r="Y544" s="27"/>
      <c r="Z544" s="69"/>
      <c r="AA544" s="27"/>
      <c r="AB544" s="27"/>
      <c r="AC544" s="27"/>
      <c r="AD544" s="27"/>
      <c r="AE544" s="27"/>
    </row>
    <row r="545" spans="1:31" s="82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27"/>
      <c r="W545" s="27"/>
      <c r="X545" s="27"/>
      <c r="Y545" s="27"/>
      <c r="Z545" s="69"/>
      <c r="AA545" s="27"/>
      <c r="AB545" s="27"/>
      <c r="AC545" s="27"/>
      <c r="AD545" s="27"/>
      <c r="AE545" s="27"/>
    </row>
    <row r="546" spans="1:31" s="82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27"/>
      <c r="W546" s="27"/>
      <c r="X546" s="27"/>
      <c r="Y546" s="27"/>
      <c r="Z546" s="69"/>
      <c r="AA546" s="27"/>
      <c r="AB546" s="27"/>
      <c r="AC546" s="27"/>
      <c r="AD546" s="27"/>
      <c r="AE546" s="27"/>
    </row>
    <row r="547" spans="1:31" s="82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27"/>
      <c r="W547" s="27"/>
      <c r="X547" s="27"/>
      <c r="Y547" s="27"/>
      <c r="Z547" s="69"/>
      <c r="AA547" s="27"/>
      <c r="AB547" s="27"/>
      <c r="AC547" s="27"/>
      <c r="AD547" s="27"/>
      <c r="AE547" s="27"/>
    </row>
    <row r="548" spans="1:31" s="82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27"/>
      <c r="W548" s="27"/>
      <c r="X548" s="27"/>
      <c r="Y548" s="27"/>
      <c r="Z548" s="69"/>
      <c r="AA548" s="27"/>
      <c r="AB548" s="27"/>
      <c r="AC548" s="27"/>
      <c r="AD548" s="27"/>
      <c r="AE548" s="27"/>
    </row>
    <row r="549" spans="1:31" s="82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27"/>
      <c r="W549" s="27"/>
      <c r="X549" s="27"/>
      <c r="Y549" s="27"/>
      <c r="Z549" s="69"/>
      <c r="AA549" s="27"/>
      <c r="AB549" s="27"/>
      <c r="AC549" s="27"/>
      <c r="AD549" s="27"/>
      <c r="AE549" s="27"/>
    </row>
    <row r="550" spans="1:31" s="82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27"/>
      <c r="W550" s="27"/>
      <c r="X550" s="27"/>
      <c r="Y550" s="27"/>
      <c r="Z550" s="69"/>
      <c r="AA550" s="27"/>
      <c r="AB550" s="27"/>
      <c r="AC550" s="27"/>
      <c r="AD550" s="27"/>
      <c r="AE550" s="27"/>
    </row>
    <row r="551" spans="1:31" s="82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27"/>
      <c r="W551" s="27"/>
      <c r="X551" s="27"/>
      <c r="Y551" s="27"/>
      <c r="Z551" s="69"/>
      <c r="AA551" s="27"/>
      <c r="AB551" s="27"/>
      <c r="AC551" s="27"/>
      <c r="AD551" s="27"/>
      <c r="AE551" s="27"/>
    </row>
    <row r="552" spans="1:31" s="82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27"/>
      <c r="W552" s="27"/>
      <c r="X552" s="27"/>
      <c r="Y552" s="27"/>
      <c r="Z552" s="69"/>
      <c r="AA552" s="27"/>
      <c r="AB552" s="27"/>
      <c r="AC552" s="27"/>
      <c r="AD552" s="27"/>
      <c r="AE552" s="27"/>
    </row>
    <row r="553" spans="1:31" s="82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27"/>
      <c r="W553" s="27"/>
      <c r="X553" s="27"/>
      <c r="Y553" s="27"/>
      <c r="Z553" s="69"/>
      <c r="AA553" s="27"/>
      <c r="AB553" s="27"/>
      <c r="AC553" s="27"/>
      <c r="AD553" s="27"/>
      <c r="AE553" s="27"/>
    </row>
    <row r="554" spans="1:31" s="82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27"/>
      <c r="W554" s="27"/>
      <c r="X554" s="27"/>
      <c r="Y554" s="27"/>
      <c r="Z554" s="69"/>
      <c r="AA554" s="27"/>
      <c r="AB554" s="27"/>
      <c r="AC554" s="27"/>
      <c r="AD554" s="27"/>
      <c r="AE554" s="27"/>
    </row>
    <row r="555" spans="1:31" s="82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27"/>
      <c r="W555" s="27"/>
      <c r="X555" s="27"/>
      <c r="Y555" s="27"/>
      <c r="Z555" s="69"/>
      <c r="AA555" s="27"/>
      <c r="AB555" s="27"/>
      <c r="AC555" s="27"/>
      <c r="AD555" s="27"/>
      <c r="AE555" s="27"/>
    </row>
    <row r="556" spans="1:31" s="82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27"/>
      <c r="W556" s="27"/>
      <c r="X556" s="27"/>
      <c r="Y556" s="27"/>
      <c r="Z556" s="69"/>
      <c r="AA556" s="27"/>
      <c r="AB556" s="27"/>
      <c r="AC556" s="27"/>
      <c r="AD556" s="27"/>
      <c r="AE556" s="27"/>
    </row>
    <row r="557" spans="1:31" s="82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27"/>
      <c r="W557" s="27"/>
      <c r="X557" s="27"/>
      <c r="Y557" s="27"/>
      <c r="Z557" s="69"/>
      <c r="AA557" s="27"/>
      <c r="AB557" s="27"/>
      <c r="AC557" s="27"/>
      <c r="AD557" s="27"/>
      <c r="AE557" s="27"/>
    </row>
    <row r="558" spans="1:31" s="82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27"/>
      <c r="W558" s="27"/>
      <c r="X558" s="27"/>
      <c r="Y558" s="27"/>
      <c r="Z558" s="69"/>
      <c r="AA558" s="27"/>
      <c r="AB558" s="27"/>
      <c r="AC558" s="27"/>
      <c r="AD558" s="27"/>
      <c r="AE558" s="27"/>
    </row>
    <row r="559" spans="1:31" s="82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27"/>
      <c r="W559" s="27"/>
      <c r="X559" s="27"/>
      <c r="Y559" s="27"/>
      <c r="Z559" s="69"/>
      <c r="AA559" s="27"/>
      <c r="AB559" s="27"/>
      <c r="AC559" s="27"/>
      <c r="AD559" s="27"/>
      <c r="AE559" s="27"/>
    </row>
    <row r="560" spans="1:31" s="82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27"/>
      <c r="W560" s="27"/>
      <c r="X560" s="27"/>
      <c r="Y560" s="27"/>
      <c r="Z560" s="69"/>
      <c r="AA560" s="27"/>
      <c r="AB560" s="27"/>
      <c r="AC560" s="27"/>
      <c r="AD560" s="27"/>
      <c r="AE560" s="27"/>
    </row>
    <row r="561" spans="1:31" s="82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27"/>
      <c r="W561" s="27"/>
      <c r="X561" s="27"/>
      <c r="Y561" s="27"/>
      <c r="Z561" s="69"/>
      <c r="AA561" s="27"/>
      <c r="AB561" s="27"/>
      <c r="AC561" s="27"/>
      <c r="AD561" s="27"/>
      <c r="AE561" s="27"/>
    </row>
    <row r="562" spans="1:31" s="82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27"/>
      <c r="W562" s="27"/>
      <c r="X562" s="27"/>
      <c r="Y562" s="27"/>
      <c r="Z562" s="69"/>
      <c r="AA562" s="27"/>
      <c r="AB562" s="27"/>
      <c r="AC562" s="27"/>
      <c r="AD562" s="27"/>
      <c r="AE562" s="27"/>
    </row>
    <row r="563" spans="1:31" s="82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27"/>
      <c r="W563" s="27"/>
      <c r="X563" s="27"/>
      <c r="Y563" s="27"/>
      <c r="Z563" s="69"/>
      <c r="AA563" s="27"/>
      <c r="AB563" s="27"/>
      <c r="AC563" s="27"/>
      <c r="AD563" s="27"/>
      <c r="AE563" s="27"/>
    </row>
    <row r="564" spans="1:31" s="82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27"/>
      <c r="W564" s="27"/>
      <c r="X564" s="27"/>
      <c r="Y564" s="27"/>
      <c r="Z564" s="69"/>
      <c r="AA564" s="27"/>
      <c r="AB564" s="27"/>
      <c r="AC564" s="27"/>
      <c r="AD564" s="27"/>
      <c r="AE564" s="27"/>
    </row>
    <row r="565" spans="1:31" s="82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27"/>
      <c r="W565" s="27"/>
      <c r="X565" s="27"/>
      <c r="Y565" s="27"/>
      <c r="Z565" s="69"/>
      <c r="AA565" s="27"/>
      <c r="AB565" s="27"/>
      <c r="AC565" s="27"/>
      <c r="AD565" s="27"/>
      <c r="AE565" s="27"/>
    </row>
    <row r="566" spans="1:31" s="82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27"/>
      <c r="W566" s="27"/>
      <c r="X566" s="27"/>
      <c r="Y566" s="27"/>
      <c r="Z566" s="69"/>
      <c r="AA566" s="27"/>
      <c r="AB566" s="27"/>
      <c r="AC566" s="27"/>
      <c r="AD566" s="27"/>
      <c r="AE566" s="27"/>
    </row>
    <row r="567" spans="1:31" s="82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27"/>
      <c r="W567" s="27"/>
      <c r="X567" s="27"/>
      <c r="Y567" s="27"/>
      <c r="Z567" s="69"/>
      <c r="AA567" s="27"/>
      <c r="AB567" s="27"/>
      <c r="AC567" s="27"/>
      <c r="AD567" s="27"/>
      <c r="AE567" s="27"/>
    </row>
    <row r="568" spans="1:31" s="82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27"/>
      <c r="W568" s="27"/>
      <c r="X568" s="27"/>
      <c r="Y568" s="27"/>
      <c r="Z568" s="69"/>
      <c r="AA568" s="27"/>
      <c r="AB568" s="27"/>
      <c r="AC568" s="27"/>
      <c r="AD568" s="27"/>
      <c r="AE568" s="27"/>
    </row>
    <row r="569" spans="1:31" s="82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27"/>
      <c r="W569" s="27"/>
      <c r="X569" s="27"/>
      <c r="Y569" s="27"/>
      <c r="Z569" s="69"/>
      <c r="AA569" s="27"/>
      <c r="AB569" s="27"/>
      <c r="AC569" s="27"/>
      <c r="AD569" s="27"/>
      <c r="AE569" s="27"/>
    </row>
    <row r="570" spans="1:31" s="82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27"/>
      <c r="W570" s="27"/>
      <c r="X570" s="27"/>
      <c r="Y570" s="27"/>
      <c r="Z570" s="69"/>
      <c r="AA570" s="27"/>
      <c r="AB570" s="27"/>
      <c r="AC570" s="27"/>
      <c r="AD570" s="27"/>
      <c r="AE570" s="27"/>
    </row>
    <row r="571" spans="1:31" s="82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27"/>
      <c r="W571" s="27"/>
      <c r="X571" s="27"/>
      <c r="Y571" s="27"/>
      <c r="Z571" s="69"/>
      <c r="AA571" s="27"/>
      <c r="AB571" s="27"/>
      <c r="AC571" s="27"/>
      <c r="AD571" s="27"/>
      <c r="AE571" s="27"/>
    </row>
    <row r="572" spans="1:31" s="82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27"/>
      <c r="W572" s="27"/>
      <c r="X572" s="27"/>
      <c r="Y572" s="27"/>
      <c r="Z572" s="69"/>
      <c r="AA572" s="27"/>
      <c r="AB572" s="27"/>
      <c r="AC572" s="27"/>
      <c r="AD572" s="27"/>
      <c r="AE572" s="27"/>
    </row>
    <row r="573" spans="1:31" s="82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27"/>
      <c r="W573" s="27"/>
      <c r="X573" s="27"/>
      <c r="Y573" s="27"/>
      <c r="Z573" s="69"/>
      <c r="AA573" s="27"/>
      <c r="AB573" s="27"/>
      <c r="AC573" s="27"/>
      <c r="AD573" s="27"/>
      <c r="AE573" s="27"/>
    </row>
    <row r="574" spans="1:31" s="82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27"/>
      <c r="W574" s="27"/>
      <c r="X574" s="27"/>
      <c r="Y574" s="27"/>
      <c r="Z574" s="69"/>
      <c r="AA574" s="27"/>
      <c r="AB574" s="27"/>
      <c r="AC574" s="27"/>
      <c r="AD574" s="27"/>
      <c r="AE574" s="27"/>
    </row>
    <row r="575" spans="1:31" s="82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27"/>
      <c r="W575" s="27"/>
      <c r="X575" s="27"/>
      <c r="Y575" s="27"/>
      <c r="Z575" s="69"/>
      <c r="AA575" s="27"/>
      <c r="AB575" s="27"/>
      <c r="AC575" s="27"/>
      <c r="AD575" s="27"/>
      <c r="AE575" s="27"/>
    </row>
    <row r="576" spans="1:31" s="82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27"/>
      <c r="W576" s="27"/>
      <c r="X576" s="27"/>
      <c r="Y576" s="27"/>
      <c r="Z576" s="69"/>
      <c r="AA576" s="27"/>
      <c r="AB576" s="27"/>
      <c r="AC576" s="27"/>
      <c r="AD576" s="27"/>
      <c r="AE576" s="27"/>
    </row>
    <row r="577" spans="1:31" s="82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27"/>
      <c r="W577" s="27"/>
      <c r="X577" s="27"/>
      <c r="Y577" s="27"/>
      <c r="Z577" s="69"/>
      <c r="AA577" s="27"/>
      <c r="AB577" s="27"/>
      <c r="AC577" s="27"/>
      <c r="AD577" s="27"/>
      <c r="AE577" s="27"/>
    </row>
    <row r="578" spans="1:31" s="82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27"/>
      <c r="W578" s="27"/>
      <c r="X578" s="27"/>
      <c r="Y578" s="27"/>
      <c r="Z578" s="69"/>
      <c r="AA578" s="27"/>
      <c r="AB578" s="27"/>
      <c r="AC578" s="27"/>
      <c r="AD578" s="27"/>
      <c r="AE578" s="27"/>
    </row>
    <row r="579" spans="1:31" s="82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27"/>
      <c r="W579" s="27"/>
      <c r="X579" s="27"/>
      <c r="Y579" s="27"/>
      <c r="Z579" s="69"/>
      <c r="AA579" s="27"/>
      <c r="AB579" s="27"/>
      <c r="AC579" s="27"/>
      <c r="AD579" s="27"/>
      <c r="AE579" s="27"/>
    </row>
    <row r="580" spans="1:31" s="82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27"/>
      <c r="W580" s="27"/>
      <c r="X580" s="27"/>
      <c r="Y580" s="27"/>
      <c r="Z580" s="69"/>
      <c r="AA580" s="27"/>
      <c r="AB580" s="27"/>
      <c r="AC580" s="27"/>
      <c r="AD580" s="27"/>
      <c r="AE580" s="27"/>
    </row>
    <row r="581" spans="1:31" s="82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27"/>
      <c r="W581" s="27"/>
      <c r="X581" s="27"/>
      <c r="Y581" s="27"/>
      <c r="Z581" s="69"/>
      <c r="AA581" s="27"/>
      <c r="AB581" s="27"/>
      <c r="AC581" s="27"/>
      <c r="AD581" s="27"/>
      <c r="AE581" s="27"/>
    </row>
    <row r="582" spans="1:31" s="82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27"/>
      <c r="W582" s="27"/>
      <c r="X582" s="27"/>
      <c r="Y582" s="27"/>
      <c r="Z582" s="69"/>
      <c r="AA582" s="27"/>
      <c r="AB582" s="27"/>
      <c r="AC582" s="27"/>
      <c r="AD582" s="27"/>
      <c r="AE582" s="27"/>
    </row>
    <row r="583" spans="1:31" s="82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27"/>
      <c r="W583" s="27"/>
      <c r="X583" s="27"/>
      <c r="Y583" s="27"/>
      <c r="Z583" s="69"/>
      <c r="AA583" s="27"/>
      <c r="AB583" s="27"/>
      <c r="AC583" s="27"/>
      <c r="AD583" s="27"/>
      <c r="AE583" s="27"/>
    </row>
    <row r="584" spans="1:31" s="82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27"/>
      <c r="W584" s="27"/>
      <c r="X584" s="27"/>
      <c r="Y584" s="27"/>
      <c r="Z584" s="69"/>
      <c r="AA584" s="27"/>
      <c r="AB584" s="27"/>
      <c r="AC584" s="27"/>
      <c r="AD584" s="27"/>
      <c r="AE584" s="27"/>
    </row>
    <row r="585" spans="1:31" s="82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27"/>
      <c r="W585" s="27"/>
      <c r="X585" s="27"/>
      <c r="Y585" s="27"/>
      <c r="Z585" s="69"/>
      <c r="AA585" s="27"/>
      <c r="AB585" s="27"/>
      <c r="AC585" s="27"/>
      <c r="AD585" s="27"/>
      <c r="AE585" s="27"/>
    </row>
    <row r="586" spans="1:31" s="82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27"/>
      <c r="W586" s="27"/>
      <c r="X586" s="27"/>
      <c r="Y586" s="27"/>
      <c r="Z586" s="69"/>
      <c r="AA586" s="27"/>
      <c r="AB586" s="27"/>
      <c r="AC586" s="27"/>
      <c r="AD586" s="27"/>
      <c r="AE586" s="27"/>
    </row>
    <row r="587" spans="1:31" s="82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27"/>
      <c r="W587" s="27"/>
      <c r="X587" s="27"/>
      <c r="Y587" s="27"/>
      <c r="Z587" s="69"/>
      <c r="AA587" s="27"/>
      <c r="AB587" s="27"/>
      <c r="AC587" s="27"/>
      <c r="AD587" s="27"/>
      <c r="AE587" s="27"/>
    </row>
    <row r="588" spans="1:31" s="82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27"/>
      <c r="W588" s="27"/>
      <c r="X588" s="27"/>
      <c r="Y588" s="27"/>
      <c r="Z588" s="69"/>
      <c r="AA588" s="27"/>
      <c r="AB588" s="27"/>
      <c r="AC588" s="27"/>
      <c r="AD588" s="27"/>
      <c r="AE588" s="27"/>
    </row>
    <row r="589" spans="1:31" s="82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27"/>
      <c r="W589" s="27"/>
      <c r="X589" s="27"/>
      <c r="Y589" s="27"/>
      <c r="Z589" s="69"/>
      <c r="AA589" s="27"/>
      <c r="AB589" s="27"/>
      <c r="AC589" s="27"/>
      <c r="AD589" s="27"/>
      <c r="AE589" s="27"/>
    </row>
    <row r="590" spans="1:31" s="82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27"/>
      <c r="W590" s="27"/>
      <c r="X590" s="27"/>
      <c r="Y590" s="27"/>
      <c r="Z590" s="69"/>
      <c r="AA590" s="27"/>
      <c r="AB590" s="27"/>
      <c r="AC590" s="27"/>
      <c r="AD590" s="27"/>
      <c r="AE590" s="27"/>
    </row>
    <row r="591" spans="1:31" s="82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27"/>
      <c r="W591" s="27"/>
      <c r="X591" s="27"/>
      <c r="Y591" s="27"/>
      <c r="Z591" s="69"/>
      <c r="AA591" s="27"/>
      <c r="AB591" s="27"/>
      <c r="AC591" s="27"/>
      <c r="AD591" s="27"/>
      <c r="AE591" s="27"/>
    </row>
    <row r="592" spans="1:31" s="82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27"/>
      <c r="W592" s="27"/>
      <c r="X592" s="27"/>
      <c r="Y592" s="27"/>
      <c r="Z592" s="69"/>
      <c r="AA592" s="27"/>
      <c r="AB592" s="27"/>
      <c r="AC592" s="27"/>
      <c r="AD592" s="27"/>
      <c r="AE592" s="27"/>
    </row>
    <row r="593" spans="1:31" s="82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27"/>
      <c r="W593" s="27"/>
      <c r="X593" s="27"/>
      <c r="Y593" s="27"/>
      <c r="Z593" s="69"/>
      <c r="AA593" s="27"/>
      <c r="AB593" s="27"/>
      <c r="AC593" s="27"/>
      <c r="AD593" s="27"/>
      <c r="AE593" s="27"/>
    </row>
    <row r="594" spans="1:31" s="82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27"/>
      <c r="W594" s="27"/>
      <c r="X594" s="27"/>
      <c r="Y594" s="27"/>
      <c r="Z594" s="69"/>
      <c r="AA594" s="27"/>
      <c r="AB594" s="27"/>
      <c r="AC594" s="27"/>
      <c r="AD594" s="27"/>
      <c r="AE594" s="27"/>
    </row>
    <row r="595" spans="1:31" s="82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27"/>
      <c r="W595" s="27"/>
      <c r="X595" s="27"/>
      <c r="Y595" s="27"/>
      <c r="Z595" s="69"/>
      <c r="AA595" s="27"/>
      <c r="AB595" s="27"/>
      <c r="AC595" s="27"/>
      <c r="AD595" s="27"/>
      <c r="AE595" s="27"/>
    </row>
    <row r="596" spans="1:31" s="82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27"/>
      <c r="W596" s="27"/>
      <c r="X596" s="27"/>
      <c r="Y596" s="27"/>
      <c r="Z596" s="69"/>
      <c r="AA596" s="27"/>
      <c r="AB596" s="27"/>
      <c r="AC596" s="27"/>
      <c r="AD596" s="27"/>
      <c r="AE596" s="27"/>
    </row>
    <row r="597" spans="1:31" s="82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27"/>
      <c r="W597" s="27"/>
      <c r="X597" s="27"/>
      <c r="Y597" s="27"/>
      <c r="Z597" s="69"/>
      <c r="AA597" s="27"/>
      <c r="AB597" s="27"/>
      <c r="AC597" s="27"/>
      <c r="AD597" s="27"/>
      <c r="AE597" s="27"/>
    </row>
    <row r="598" spans="1:31" s="82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27"/>
      <c r="W598" s="27"/>
      <c r="X598" s="27"/>
      <c r="Y598" s="27"/>
      <c r="Z598" s="69"/>
      <c r="AA598" s="27"/>
      <c r="AB598" s="27"/>
      <c r="AC598" s="27"/>
      <c r="AD598" s="27"/>
      <c r="AE598" s="27"/>
    </row>
    <row r="599" spans="1:31" s="82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27"/>
      <c r="W599" s="27"/>
      <c r="X599" s="27"/>
      <c r="Y599" s="27"/>
      <c r="Z599" s="69"/>
      <c r="AA599" s="27"/>
      <c r="AB599" s="27"/>
      <c r="AC599" s="27"/>
      <c r="AD599" s="27"/>
      <c r="AE599" s="27"/>
    </row>
    <row r="600" spans="1:31" s="82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27"/>
      <c r="W600" s="27"/>
      <c r="X600" s="27"/>
      <c r="Y600" s="27"/>
      <c r="Z600" s="69"/>
      <c r="AA600" s="27"/>
      <c r="AB600" s="27"/>
      <c r="AC600" s="27"/>
      <c r="AD600" s="27"/>
      <c r="AE600" s="27"/>
    </row>
    <row r="601" spans="1:31" s="82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27"/>
      <c r="W601" s="27"/>
      <c r="X601" s="27"/>
      <c r="Y601" s="27"/>
      <c r="Z601" s="69"/>
      <c r="AA601" s="27"/>
      <c r="AB601" s="27"/>
      <c r="AC601" s="27"/>
      <c r="AD601" s="27"/>
      <c r="AE601" s="27"/>
    </row>
    <row r="602" spans="1:31" s="82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27"/>
      <c r="W602" s="27"/>
      <c r="X602" s="27"/>
      <c r="Y602" s="27"/>
      <c r="Z602" s="69"/>
      <c r="AA602" s="27"/>
      <c r="AB602" s="27"/>
      <c r="AC602" s="27"/>
      <c r="AD602" s="27"/>
      <c r="AE602" s="27"/>
    </row>
    <row r="603" spans="1:31" s="82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27"/>
      <c r="W603" s="27"/>
      <c r="X603" s="27"/>
      <c r="Y603" s="27"/>
      <c r="Z603" s="69"/>
      <c r="AA603" s="27"/>
      <c r="AB603" s="27"/>
      <c r="AC603" s="27"/>
      <c r="AD603" s="27"/>
      <c r="AE603" s="27"/>
    </row>
    <row r="604" spans="1:31" s="82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27"/>
      <c r="W604" s="27"/>
      <c r="X604" s="27"/>
      <c r="Y604" s="27"/>
      <c r="Z604" s="69"/>
      <c r="AA604" s="27"/>
      <c r="AB604" s="27"/>
      <c r="AC604" s="27"/>
      <c r="AD604" s="27"/>
      <c r="AE604" s="27"/>
    </row>
    <row r="605" spans="1:31" s="82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27"/>
      <c r="W605" s="27"/>
      <c r="X605" s="27"/>
      <c r="Y605" s="27"/>
      <c r="Z605" s="69"/>
      <c r="AA605" s="27"/>
      <c r="AB605" s="27"/>
      <c r="AC605" s="27"/>
      <c r="AD605" s="27"/>
      <c r="AE605" s="27"/>
    </row>
    <row r="606" spans="1:31" s="82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27"/>
      <c r="W606" s="27"/>
      <c r="X606" s="27"/>
      <c r="Y606" s="27"/>
      <c r="Z606" s="69"/>
      <c r="AA606" s="27"/>
      <c r="AB606" s="27"/>
      <c r="AC606" s="27"/>
      <c r="AD606" s="27"/>
      <c r="AE606" s="27"/>
    </row>
    <row r="607" spans="1:31" s="82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27"/>
      <c r="W607" s="27"/>
      <c r="X607" s="27"/>
      <c r="Y607" s="27"/>
      <c r="Z607" s="69"/>
      <c r="AA607" s="27"/>
      <c r="AB607" s="27"/>
      <c r="AC607" s="27"/>
      <c r="AD607" s="27"/>
      <c r="AE607" s="27"/>
    </row>
    <row r="608" spans="1:31" s="82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27"/>
      <c r="W608" s="27"/>
      <c r="X608" s="27"/>
      <c r="Y608" s="27"/>
      <c r="Z608" s="69"/>
      <c r="AA608" s="27"/>
      <c r="AB608" s="27"/>
      <c r="AC608" s="27"/>
      <c r="AD608" s="27"/>
      <c r="AE608" s="27"/>
    </row>
    <row r="609" spans="1:31" s="82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27"/>
      <c r="W609" s="27"/>
      <c r="X609" s="27"/>
      <c r="Y609" s="27"/>
      <c r="Z609" s="69"/>
      <c r="AA609" s="27"/>
      <c r="AB609" s="27"/>
      <c r="AC609" s="27"/>
      <c r="AD609" s="27"/>
      <c r="AE609" s="27"/>
    </row>
    <row r="610" spans="1:31" s="82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27"/>
      <c r="W610" s="27"/>
      <c r="X610" s="27"/>
      <c r="Y610" s="27"/>
      <c r="Z610" s="69"/>
      <c r="AA610" s="27"/>
      <c r="AB610" s="27"/>
      <c r="AC610" s="27"/>
      <c r="AD610" s="27"/>
      <c r="AE610" s="27"/>
    </row>
    <row r="611" spans="1:31" s="82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27"/>
      <c r="W611" s="27"/>
      <c r="X611" s="27"/>
      <c r="Y611" s="27"/>
      <c r="Z611" s="69"/>
      <c r="AA611" s="27"/>
      <c r="AB611" s="27"/>
      <c r="AC611" s="27"/>
      <c r="AD611" s="27"/>
      <c r="AE611" s="27"/>
    </row>
    <row r="612" spans="1:31" s="82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27"/>
      <c r="W612" s="27"/>
      <c r="X612" s="27"/>
      <c r="Y612" s="27"/>
      <c r="Z612" s="69"/>
      <c r="AA612" s="27"/>
      <c r="AB612" s="27"/>
      <c r="AC612" s="27"/>
      <c r="AD612" s="27"/>
      <c r="AE612" s="27"/>
    </row>
    <row r="613" spans="1:31" s="82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27"/>
      <c r="W613" s="27"/>
      <c r="X613" s="27"/>
      <c r="Y613" s="27"/>
      <c r="Z613" s="69"/>
      <c r="AA613" s="27"/>
      <c r="AB613" s="27"/>
      <c r="AC613" s="27"/>
      <c r="AD613" s="27"/>
      <c r="AE613" s="27"/>
    </row>
    <row r="614" spans="1:31" s="82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27"/>
      <c r="W614" s="27"/>
      <c r="X614" s="27"/>
      <c r="Y614" s="27"/>
      <c r="Z614" s="69"/>
      <c r="AA614" s="27"/>
      <c r="AB614" s="27"/>
      <c r="AC614" s="27"/>
      <c r="AD614" s="27"/>
      <c r="AE614" s="27"/>
    </row>
    <row r="615" spans="1:31" s="82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27"/>
      <c r="W615" s="27"/>
      <c r="X615" s="27"/>
      <c r="Y615" s="27"/>
      <c r="Z615" s="69"/>
      <c r="AA615" s="27"/>
      <c r="AB615" s="27"/>
      <c r="AC615" s="27"/>
      <c r="AD615" s="27"/>
      <c r="AE615" s="27"/>
    </row>
    <row r="616" spans="1:31" s="82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27"/>
      <c r="W616" s="27"/>
      <c r="X616" s="27"/>
      <c r="Y616" s="27"/>
      <c r="Z616" s="69"/>
      <c r="AA616" s="27"/>
      <c r="AB616" s="27"/>
      <c r="AC616" s="27"/>
      <c r="AD616" s="27"/>
      <c r="AE616" s="27"/>
    </row>
    <row r="617" spans="1:31" s="82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27"/>
      <c r="W617" s="27"/>
      <c r="X617" s="27"/>
      <c r="Y617" s="27"/>
      <c r="Z617" s="69"/>
      <c r="AA617" s="27"/>
      <c r="AB617" s="27"/>
      <c r="AC617" s="27"/>
      <c r="AD617" s="27"/>
      <c r="AE617" s="27"/>
    </row>
    <row r="618" spans="1:31" s="82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27"/>
      <c r="W618" s="27"/>
      <c r="X618" s="27"/>
      <c r="Y618" s="27"/>
      <c r="Z618" s="69"/>
      <c r="AA618" s="27"/>
      <c r="AB618" s="27"/>
      <c r="AC618" s="27"/>
      <c r="AD618" s="27"/>
      <c r="AE618" s="27"/>
    </row>
    <row r="619" spans="1:31" s="82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27"/>
      <c r="W619" s="27"/>
      <c r="X619" s="27"/>
      <c r="Y619" s="27"/>
      <c r="Z619" s="69"/>
      <c r="AA619" s="27"/>
      <c r="AB619" s="27"/>
      <c r="AC619" s="27"/>
      <c r="AD619" s="27"/>
      <c r="AE619" s="27"/>
    </row>
    <row r="620" spans="1:31" s="82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27"/>
      <c r="W620" s="27"/>
      <c r="X620" s="27"/>
      <c r="Y620" s="27"/>
      <c r="Z620" s="69"/>
      <c r="AA620" s="27"/>
      <c r="AB620" s="27"/>
      <c r="AC620" s="27"/>
      <c r="AD620" s="27"/>
      <c r="AE620" s="27"/>
    </row>
    <row r="621" spans="1:31" s="82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27"/>
      <c r="W621" s="27"/>
      <c r="X621" s="27"/>
      <c r="Y621" s="27"/>
      <c r="Z621" s="69"/>
      <c r="AA621" s="27"/>
      <c r="AB621" s="27"/>
      <c r="AC621" s="27"/>
      <c r="AD621" s="27"/>
      <c r="AE621" s="27"/>
    </row>
    <row r="622" spans="1:31" s="82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27"/>
      <c r="W622" s="27"/>
      <c r="X622" s="27"/>
      <c r="Y622" s="27"/>
      <c r="Z622" s="69"/>
      <c r="AA622" s="27"/>
      <c r="AB622" s="27"/>
      <c r="AC622" s="27"/>
      <c r="AD622" s="27"/>
      <c r="AE622" s="27"/>
    </row>
    <row r="623" spans="1:31" s="82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27"/>
      <c r="W623" s="27"/>
      <c r="X623" s="27"/>
      <c r="Y623" s="27"/>
      <c r="Z623" s="69"/>
      <c r="AA623" s="27"/>
      <c r="AB623" s="27"/>
      <c r="AC623" s="27"/>
      <c r="AD623" s="27"/>
      <c r="AE623" s="27"/>
    </row>
    <row r="624" spans="1:31" s="82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27"/>
      <c r="W624" s="27"/>
      <c r="X624" s="27"/>
      <c r="Y624" s="27"/>
      <c r="Z624" s="69"/>
      <c r="AA624" s="27"/>
      <c r="AB624" s="27"/>
      <c r="AC624" s="27"/>
      <c r="AD624" s="27"/>
      <c r="AE624" s="27"/>
    </row>
    <row r="625" spans="1:31" s="82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27"/>
      <c r="W625" s="27"/>
      <c r="X625" s="27"/>
      <c r="Y625" s="27"/>
      <c r="Z625" s="69"/>
      <c r="AA625" s="27"/>
      <c r="AB625" s="27"/>
      <c r="AC625" s="27"/>
      <c r="AD625" s="27"/>
      <c r="AE625" s="27"/>
    </row>
    <row r="626" spans="1:31" s="82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27"/>
      <c r="W626" s="27"/>
      <c r="X626" s="27"/>
      <c r="Y626" s="27"/>
      <c r="Z626" s="69"/>
      <c r="AA626" s="27"/>
      <c r="AB626" s="27"/>
      <c r="AC626" s="27"/>
      <c r="AD626" s="27"/>
      <c r="AE626" s="27"/>
    </row>
    <row r="627" spans="1:31" s="82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27"/>
      <c r="W627" s="27"/>
      <c r="X627" s="27"/>
      <c r="Y627" s="27"/>
      <c r="Z627" s="69"/>
      <c r="AA627" s="27"/>
      <c r="AB627" s="27"/>
      <c r="AC627" s="27"/>
      <c r="AD627" s="27"/>
      <c r="AE627" s="27"/>
    </row>
    <row r="628" spans="1:31" s="82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27"/>
      <c r="W628" s="27"/>
      <c r="X628" s="27"/>
      <c r="Y628" s="27"/>
      <c r="Z628" s="69"/>
      <c r="AA628" s="27"/>
      <c r="AB628" s="27"/>
      <c r="AC628" s="27"/>
      <c r="AD628" s="27"/>
      <c r="AE628" s="27"/>
    </row>
    <row r="629" spans="1:31" s="82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27"/>
      <c r="W629" s="27"/>
      <c r="X629" s="27"/>
      <c r="Y629" s="27"/>
      <c r="Z629" s="69"/>
      <c r="AA629" s="27"/>
      <c r="AB629" s="27"/>
      <c r="AC629" s="27"/>
      <c r="AD629" s="27"/>
      <c r="AE629" s="27"/>
    </row>
    <row r="630" spans="1:31" s="82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27"/>
      <c r="W630" s="27"/>
      <c r="X630" s="27"/>
      <c r="Y630" s="27"/>
      <c r="Z630" s="69"/>
      <c r="AA630" s="27"/>
      <c r="AB630" s="27"/>
      <c r="AC630" s="27"/>
      <c r="AD630" s="27"/>
      <c r="AE630" s="27"/>
    </row>
    <row r="631" spans="1:31" s="82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27"/>
      <c r="W631" s="27"/>
      <c r="X631" s="27"/>
      <c r="Y631" s="27"/>
      <c r="Z631" s="69"/>
      <c r="AA631" s="27"/>
      <c r="AB631" s="27"/>
      <c r="AC631" s="27"/>
      <c r="AD631" s="27"/>
      <c r="AE631" s="27"/>
    </row>
    <row r="632" spans="1:31" s="82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27"/>
      <c r="W632" s="27"/>
      <c r="X632" s="27"/>
      <c r="Y632" s="27"/>
      <c r="Z632" s="69"/>
      <c r="AA632" s="27"/>
      <c r="AB632" s="27"/>
      <c r="AC632" s="27"/>
      <c r="AD632" s="27"/>
      <c r="AE632" s="27"/>
    </row>
    <row r="633" spans="1:31" s="82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27"/>
      <c r="W633" s="27"/>
      <c r="X633" s="27"/>
      <c r="Y633" s="27"/>
      <c r="Z633" s="69"/>
      <c r="AA633" s="27"/>
      <c r="AB633" s="27"/>
      <c r="AC633" s="27"/>
      <c r="AD633" s="27"/>
      <c r="AE633" s="27"/>
    </row>
    <row r="634" spans="1:31" s="82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27"/>
      <c r="W634" s="27"/>
      <c r="X634" s="27"/>
      <c r="Y634" s="27"/>
      <c r="Z634" s="69"/>
      <c r="AA634" s="27"/>
      <c r="AB634" s="27"/>
      <c r="AC634" s="27"/>
      <c r="AD634" s="27"/>
      <c r="AE634" s="27"/>
    </row>
    <row r="635" spans="1:31" s="82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27"/>
      <c r="W635" s="27"/>
      <c r="X635" s="27"/>
      <c r="Y635" s="27"/>
      <c r="Z635" s="69"/>
      <c r="AA635" s="27"/>
      <c r="AB635" s="27"/>
      <c r="AC635" s="27"/>
      <c r="AD635" s="27"/>
      <c r="AE635" s="27"/>
    </row>
    <row r="636" spans="1:31" s="82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27"/>
      <c r="W636" s="27"/>
      <c r="X636" s="27"/>
      <c r="Y636" s="27"/>
      <c r="Z636" s="69"/>
      <c r="AA636" s="27"/>
      <c r="AB636" s="27"/>
      <c r="AC636" s="27"/>
      <c r="AD636" s="27"/>
      <c r="AE636" s="27"/>
    </row>
    <row r="637" spans="1:31" s="82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27"/>
      <c r="W637" s="27"/>
      <c r="X637" s="27"/>
      <c r="Y637" s="27"/>
      <c r="Z637" s="69"/>
      <c r="AA637" s="27"/>
      <c r="AB637" s="27"/>
      <c r="AC637" s="27"/>
      <c r="AD637" s="27"/>
      <c r="AE637" s="27"/>
    </row>
    <row r="638" spans="1:31" s="82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27"/>
      <c r="W638" s="27"/>
      <c r="X638" s="27"/>
      <c r="Y638" s="27"/>
      <c r="Z638" s="69"/>
      <c r="AA638" s="27"/>
      <c r="AB638" s="27"/>
      <c r="AC638" s="27"/>
      <c r="AD638" s="27"/>
      <c r="AE638" s="27"/>
    </row>
    <row r="639" spans="1:31" s="82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27"/>
      <c r="W639" s="27"/>
      <c r="X639" s="27"/>
      <c r="Y639" s="27"/>
      <c r="Z639" s="69"/>
      <c r="AA639" s="27"/>
      <c r="AB639" s="27"/>
      <c r="AC639" s="27"/>
      <c r="AD639" s="27"/>
      <c r="AE639" s="27"/>
    </row>
    <row r="640" spans="1:31" s="82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27"/>
      <c r="W640" s="27"/>
      <c r="X640" s="27"/>
      <c r="Y640" s="27"/>
      <c r="Z640" s="69"/>
      <c r="AA640" s="27"/>
      <c r="AB640" s="27"/>
      <c r="AC640" s="27"/>
      <c r="AD640" s="27"/>
      <c r="AE640" s="27"/>
    </row>
    <row r="641" spans="1:31" s="82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27"/>
      <c r="W641" s="27"/>
      <c r="X641" s="27"/>
      <c r="Y641" s="27"/>
      <c r="Z641" s="69"/>
      <c r="AA641" s="27"/>
      <c r="AB641" s="27"/>
      <c r="AC641" s="27"/>
      <c r="AD641" s="27"/>
      <c r="AE641" s="27"/>
    </row>
    <row r="642" spans="1:31" s="82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27"/>
      <c r="W642" s="27"/>
      <c r="X642" s="27"/>
      <c r="Y642" s="27"/>
      <c r="Z642" s="69"/>
      <c r="AA642" s="27"/>
      <c r="AB642" s="27"/>
      <c r="AC642" s="27"/>
      <c r="AD642" s="27"/>
      <c r="AE642" s="27"/>
    </row>
    <row r="643" spans="1:31" s="82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27"/>
      <c r="W643" s="27"/>
      <c r="X643" s="27"/>
      <c r="Y643" s="27"/>
      <c r="Z643" s="69"/>
      <c r="AA643" s="27"/>
      <c r="AB643" s="27"/>
      <c r="AC643" s="27"/>
      <c r="AD643" s="27"/>
      <c r="AE643" s="27"/>
    </row>
    <row r="644" spans="1:31" s="82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27"/>
      <c r="W644" s="27"/>
      <c r="X644" s="27"/>
      <c r="Y644" s="27"/>
      <c r="Z644" s="69"/>
      <c r="AA644" s="27"/>
      <c r="AB644" s="27"/>
      <c r="AC644" s="27"/>
      <c r="AD644" s="27"/>
      <c r="AE644" s="27"/>
    </row>
    <row r="645" spans="1:31" s="82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27"/>
      <c r="W645" s="27"/>
      <c r="X645" s="27"/>
      <c r="Y645" s="27"/>
      <c r="Z645" s="69"/>
      <c r="AA645" s="27"/>
      <c r="AB645" s="27"/>
      <c r="AC645" s="27"/>
      <c r="AD645" s="27"/>
      <c r="AE645" s="27"/>
    </row>
    <row r="646" spans="1:31" s="82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27"/>
      <c r="W646" s="27"/>
      <c r="X646" s="27"/>
      <c r="Y646" s="27"/>
      <c r="Z646" s="69"/>
      <c r="AA646" s="27"/>
      <c r="AB646" s="27"/>
      <c r="AC646" s="27"/>
      <c r="AD646" s="27"/>
      <c r="AE646" s="27"/>
    </row>
    <row r="647" spans="1:31" s="82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27"/>
      <c r="W647" s="27"/>
      <c r="X647" s="27"/>
      <c r="Y647" s="27"/>
      <c r="Z647" s="69"/>
      <c r="AA647" s="27"/>
      <c r="AB647" s="27"/>
      <c r="AC647" s="27"/>
      <c r="AD647" s="27"/>
      <c r="AE647" s="27"/>
    </row>
    <row r="648" spans="1:31" s="82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27"/>
      <c r="W648" s="27"/>
      <c r="X648" s="27"/>
      <c r="Y648" s="27"/>
      <c r="Z648" s="69"/>
      <c r="AA648" s="27"/>
      <c r="AB648" s="27"/>
      <c r="AC648" s="27"/>
      <c r="AD648" s="27"/>
      <c r="AE648" s="27"/>
    </row>
    <row r="649" spans="1:31" s="82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27"/>
      <c r="W649" s="27"/>
      <c r="X649" s="27"/>
      <c r="Y649" s="27"/>
      <c r="Z649" s="69"/>
      <c r="AA649" s="27"/>
      <c r="AB649" s="27"/>
      <c r="AC649" s="27"/>
      <c r="AD649" s="27"/>
      <c r="AE649" s="27"/>
    </row>
    <row r="650" spans="1:31" s="82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27"/>
      <c r="W650" s="27"/>
      <c r="X650" s="27"/>
      <c r="Y650" s="27"/>
      <c r="Z650" s="69"/>
      <c r="AA650" s="27"/>
      <c r="AB650" s="27"/>
      <c r="AC650" s="27"/>
      <c r="AD650" s="27"/>
      <c r="AE650" s="27"/>
    </row>
    <row r="651" spans="1:31" s="82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27"/>
      <c r="W651" s="27"/>
      <c r="X651" s="27"/>
      <c r="Y651" s="27"/>
      <c r="Z651" s="69"/>
      <c r="AA651" s="27"/>
      <c r="AB651" s="27"/>
      <c r="AC651" s="27"/>
      <c r="AD651" s="27"/>
      <c r="AE651" s="27"/>
    </row>
    <row r="652" spans="1:31" s="82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27"/>
      <c r="W652" s="27"/>
      <c r="X652" s="27"/>
      <c r="Y652" s="27"/>
      <c r="Z652" s="69"/>
      <c r="AA652" s="27"/>
      <c r="AB652" s="27"/>
      <c r="AC652" s="27"/>
      <c r="AD652" s="27"/>
      <c r="AE652" s="27"/>
    </row>
    <row r="653" spans="1:31" s="82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27"/>
      <c r="W653" s="27"/>
      <c r="X653" s="27"/>
      <c r="Y653" s="27"/>
      <c r="Z653" s="69"/>
      <c r="AA653" s="27"/>
      <c r="AB653" s="27"/>
      <c r="AC653" s="27"/>
      <c r="AD653" s="27"/>
      <c r="AE653" s="27"/>
    </row>
    <row r="654" spans="1:31" s="82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27"/>
      <c r="W654" s="27"/>
      <c r="X654" s="27"/>
      <c r="Y654" s="27"/>
      <c r="Z654" s="69"/>
      <c r="AA654" s="27"/>
      <c r="AB654" s="27"/>
      <c r="AC654" s="27"/>
      <c r="AD654" s="27"/>
      <c r="AE654" s="27"/>
    </row>
    <row r="655" spans="1:31" s="82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27"/>
      <c r="W655" s="27"/>
      <c r="X655" s="27"/>
      <c r="Y655" s="27"/>
      <c r="Z655" s="69"/>
      <c r="AA655" s="27"/>
      <c r="AB655" s="27"/>
      <c r="AC655" s="27"/>
      <c r="AD655" s="27"/>
      <c r="AE655" s="27"/>
    </row>
    <row r="656" spans="1:31" s="82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27"/>
      <c r="W656" s="27"/>
      <c r="X656" s="27"/>
      <c r="Y656" s="27"/>
      <c r="Z656" s="69"/>
      <c r="AA656" s="27"/>
      <c r="AB656" s="27"/>
      <c r="AC656" s="27"/>
      <c r="AD656" s="27"/>
      <c r="AE656" s="27"/>
    </row>
    <row r="657" spans="1:31" s="82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27"/>
      <c r="W657" s="27"/>
      <c r="X657" s="27"/>
      <c r="Y657" s="27"/>
      <c r="Z657" s="69"/>
      <c r="AA657" s="27"/>
      <c r="AB657" s="27"/>
      <c r="AC657" s="27"/>
      <c r="AD657" s="27"/>
      <c r="AE657" s="27"/>
    </row>
    <row r="658" spans="1:31" s="82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27"/>
      <c r="W658" s="27"/>
      <c r="X658" s="27"/>
      <c r="Y658" s="27"/>
      <c r="Z658" s="69"/>
      <c r="AA658" s="27"/>
      <c r="AB658" s="27"/>
      <c r="AC658" s="27"/>
      <c r="AD658" s="27"/>
      <c r="AE658" s="27"/>
    </row>
    <row r="659" spans="1:31" s="82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27"/>
      <c r="W659" s="27"/>
      <c r="X659" s="27"/>
      <c r="Y659" s="27"/>
      <c r="Z659" s="69"/>
      <c r="AA659" s="27"/>
      <c r="AB659" s="27"/>
      <c r="AC659" s="27"/>
      <c r="AD659" s="27"/>
      <c r="AE659" s="27"/>
    </row>
    <row r="660" spans="1:31" s="82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27"/>
      <c r="W660" s="27"/>
      <c r="X660" s="27"/>
      <c r="Y660" s="27"/>
      <c r="Z660" s="69"/>
      <c r="AA660" s="27"/>
      <c r="AB660" s="27"/>
      <c r="AC660" s="27"/>
      <c r="AD660" s="27"/>
      <c r="AE660" s="27"/>
    </row>
    <row r="661" spans="1:31" s="82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27"/>
      <c r="W661" s="27"/>
      <c r="X661" s="27"/>
      <c r="Y661" s="27"/>
      <c r="Z661" s="69"/>
      <c r="AA661" s="27"/>
      <c r="AB661" s="27"/>
      <c r="AC661" s="27"/>
      <c r="AD661" s="27"/>
      <c r="AE661" s="27"/>
    </row>
    <row r="662" spans="1:31" s="82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27"/>
      <c r="W662" s="27"/>
      <c r="X662" s="27"/>
      <c r="Y662" s="27"/>
      <c r="Z662" s="69"/>
      <c r="AA662" s="27"/>
      <c r="AB662" s="27"/>
      <c r="AC662" s="27"/>
      <c r="AD662" s="27"/>
      <c r="AE662" s="27"/>
    </row>
    <row r="663" spans="1:31" s="82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27"/>
      <c r="W663" s="27"/>
      <c r="X663" s="27"/>
      <c r="Y663" s="27"/>
      <c r="Z663" s="69"/>
      <c r="AA663" s="27"/>
      <c r="AB663" s="27"/>
      <c r="AC663" s="27"/>
      <c r="AD663" s="27"/>
      <c r="AE663" s="27"/>
    </row>
    <row r="664" spans="1:31" s="82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27"/>
      <c r="W664" s="27"/>
      <c r="X664" s="27"/>
      <c r="Y664" s="27"/>
      <c r="Z664" s="69"/>
      <c r="AA664" s="27"/>
      <c r="AB664" s="27"/>
      <c r="AC664" s="27"/>
      <c r="AD664" s="27"/>
      <c r="AE664" s="27"/>
    </row>
    <row r="665" spans="1:31" s="82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27"/>
      <c r="W665" s="27"/>
      <c r="X665" s="27"/>
      <c r="Y665" s="27"/>
      <c r="Z665" s="69"/>
      <c r="AA665" s="27"/>
      <c r="AB665" s="27"/>
      <c r="AC665" s="27"/>
      <c r="AD665" s="27"/>
      <c r="AE665" s="27"/>
    </row>
    <row r="666" spans="1:31" s="82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27"/>
      <c r="W666" s="27"/>
      <c r="X666" s="27"/>
      <c r="Y666" s="27"/>
      <c r="Z666" s="69"/>
      <c r="AA666" s="27"/>
      <c r="AB666" s="27"/>
      <c r="AC666" s="27"/>
      <c r="AD666" s="27"/>
      <c r="AE666" s="27"/>
    </row>
    <row r="667" spans="1:31" s="82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27"/>
      <c r="W667" s="27"/>
      <c r="X667" s="27"/>
      <c r="Y667" s="27"/>
      <c r="Z667" s="69"/>
      <c r="AA667" s="27"/>
      <c r="AB667" s="27"/>
      <c r="AC667" s="27"/>
      <c r="AD667" s="27"/>
      <c r="AE667" s="27"/>
    </row>
    <row r="668" spans="1:31" s="82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27"/>
      <c r="W668" s="27"/>
      <c r="X668" s="27"/>
      <c r="Y668" s="27"/>
      <c r="Z668" s="69"/>
      <c r="AA668" s="27"/>
      <c r="AB668" s="27"/>
      <c r="AC668" s="27"/>
      <c r="AD668" s="27"/>
      <c r="AE668" s="27"/>
    </row>
    <row r="669" spans="1:31" s="82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27"/>
      <c r="W669" s="27"/>
      <c r="X669" s="27"/>
      <c r="Y669" s="27"/>
      <c r="Z669" s="69"/>
      <c r="AA669" s="27"/>
      <c r="AB669" s="27"/>
      <c r="AC669" s="27"/>
      <c r="AD669" s="27"/>
      <c r="AE669" s="27"/>
    </row>
    <row r="670" spans="1:31" s="82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27"/>
      <c r="W670" s="27"/>
      <c r="X670" s="27"/>
      <c r="Y670" s="27"/>
      <c r="Z670" s="69"/>
      <c r="AA670" s="27"/>
      <c r="AB670" s="27"/>
      <c r="AC670" s="27"/>
      <c r="AD670" s="27"/>
      <c r="AE670" s="27"/>
    </row>
    <row r="671" spans="1:31" s="82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27"/>
      <c r="W671" s="27"/>
      <c r="X671" s="27"/>
      <c r="Y671" s="27"/>
      <c r="Z671" s="69"/>
      <c r="AA671" s="27"/>
      <c r="AB671" s="27"/>
      <c r="AC671" s="27"/>
      <c r="AD671" s="27"/>
      <c r="AE671" s="27"/>
    </row>
    <row r="672" spans="1:31" s="82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27"/>
      <c r="W672" s="27"/>
      <c r="X672" s="27"/>
      <c r="Y672" s="27"/>
      <c r="Z672" s="69"/>
      <c r="AA672" s="27"/>
      <c r="AB672" s="27"/>
      <c r="AC672" s="27"/>
      <c r="AD672" s="27"/>
      <c r="AE672" s="27"/>
    </row>
    <row r="673" spans="1:31" s="82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27"/>
      <c r="W673" s="27"/>
      <c r="X673" s="27"/>
      <c r="Y673" s="27"/>
      <c r="Z673" s="69"/>
      <c r="AA673" s="27"/>
      <c r="AB673" s="27"/>
      <c r="AC673" s="27"/>
      <c r="AD673" s="27"/>
      <c r="AE673" s="27"/>
    </row>
    <row r="674" spans="1:31" s="82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27"/>
      <c r="W674" s="27"/>
      <c r="X674" s="27"/>
      <c r="Y674" s="27"/>
      <c r="Z674" s="69"/>
      <c r="AA674" s="27"/>
      <c r="AB674" s="27"/>
      <c r="AC674" s="27"/>
      <c r="AD674" s="27"/>
      <c r="AE674" s="27"/>
    </row>
    <row r="675" spans="1:31" s="82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27"/>
      <c r="W675" s="27"/>
      <c r="X675" s="27"/>
      <c r="Y675" s="27"/>
      <c r="Z675" s="69"/>
      <c r="AA675" s="27"/>
      <c r="AB675" s="27"/>
      <c r="AC675" s="27"/>
      <c r="AD675" s="27"/>
      <c r="AE675" s="27"/>
    </row>
    <row r="676" spans="1:31" s="82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27"/>
      <c r="W676" s="27"/>
      <c r="X676" s="27"/>
      <c r="Y676" s="27"/>
      <c r="Z676" s="69"/>
      <c r="AA676" s="27"/>
      <c r="AB676" s="27"/>
      <c r="AC676" s="27"/>
      <c r="AD676" s="27"/>
      <c r="AE676" s="27"/>
    </row>
    <row r="677" spans="1:31" s="82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27"/>
      <c r="W677" s="27"/>
      <c r="X677" s="27"/>
      <c r="Y677" s="27"/>
      <c r="Z677" s="69"/>
      <c r="AA677" s="27"/>
      <c r="AB677" s="27"/>
      <c r="AC677" s="27"/>
      <c r="AD677" s="27"/>
      <c r="AE677" s="27"/>
    </row>
    <row r="678" spans="1:31" s="82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27"/>
      <c r="W678" s="27"/>
      <c r="X678" s="27"/>
      <c r="Y678" s="27"/>
      <c r="Z678" s="69"/>
      <c r="AA678" s="27"/>
      <c r="AB678" s="27"/>
      <c r="AC678" s="27"/>
      <c r="AD678" s="27"/>
      <c r="AE678" s="27"/>
    </row>
    <row r="679" spans="1:31" s="82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27"/>
      <c r="W679" s="27"/>
      <c r="X679" s="27"/>
      <c r="Y679" s="27"/>
      <c r="Z679" s="69"/>
      <c r="AA679" s="27"/>
      <c r="AB679" s="27"/>
      <c r="AC679" s="27"/>
      <c r="AD679" s="27"/>
      <c r="AE679" s="27"/>
    </row>
    <row r="680" spans="1:31" s="82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27"/>
      <c r="W680" s="27"/>
      <c r="X680" s="27"/>
      <c r="Y680" s="27"/>
      <c r="Z680" s="69"/>
      <c r="AA680" s="27"/>
      <c r="AB680" s="27"/>
      <c r="AC680" s="27"/>
      <c r="AD680" s="27"/>
      <c r="AE680" s="27"/>
    </row>
    <row r="681" spans="1:31" s="82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27"/>
      <c r="W681" s="27"/>
      <c r="X681" s="27"/>
      <c r="Y681" s="27"/>
      <c r="Z681" s="69"/>
      <c r="AA681" s="27"/>
      <c r="AB681" s="27"/>
      <c r="AC681" s="27"/>
      <c r="AD681" s="27"/>
      <c r="AE681" s="27"/>
    </row>
    <row r="682" spans="1:31" s="82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27"/>
      <c r="W682" s="27"/>
      <c r="X682" s="27"/>
      <c r="Y682" s="27"/>
      <c r="Z682" s="69"/>
      <c r="AA682" s="27"/>
      <c r="AB682" s="27"/>
      <c r="AC682" s="27"/>
      <c r="AD682" s="27"/>
      <c r="AE682" s="27"/>
    </row>
    <row r="683" spans="1:31" s="82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27"/>
      <c r="W683" s="27"/>
      <c r="X683" s="27"/>
      <c r="Y683" s="27"/>
      <c r="Z683" s="69"/>
      <c r="AA683" s="27"/>
      <c r="AB683" s="27"/>
      <c r="AC683" s="27"/>
      <c r="AD683" s="27"/>
      <c r="AE683" s="27"/>
    </row>
    <row r="684" spans="1:31" s="82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27"/>
      <c r="W684" s="27"/>
      <c r="X684" s="27"/>
      <c r="Y684" s="27"/>
      <c r="Z684" s="69"/>
      <c r="AA684" s="27"/>
      <c r="AB684" s="27"/>
      <c r="AC684" s="27"/>
      <c r="AD684" s="27"/>
      <c r="AE684" s="27"/>
    </row>
    <row r="685" spans="1:31" s="82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27"/>
      <c r="W685" s="27"/>
      <c r="X685" s="27"/>
      <c r="Y685" s="27"/>
      <c r="Z685" s="69"/>
      <c r="AA685" s="27"/>
      <c r="AB685" s="27"/>
      <c r="AC685" s="27"/>
      <c r="AD685" s="27"/>
      <c r="AE685" s="27"/>
    </row>
    <row r="686" spans="1:31" s="82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27"/>
      <c r="W686" s="27"/>
      <c r="X686" s="27"/>
      <c r="Y686" s="27"/>
      <c r="Z686" s="69"/>
      <c r="AA686" s="27"/>
      <c r="AB686" s="27"/>
      <c r="AC686" s="27"/>
      <c r="AD686" s="27"/>
      <c r="AE686" s="27"/>
    </row>
    <row r="687" spans="1:31" s="82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27"/>
      <c r="W687" s="27"/>
      <c r="X687" s="27"/>
      <c r="Y687" s="27"/>
      <c r="Z687" s="69"/>
      <c r="AA687" s="27"/>
      <c r="AB687" s="27"/>
      <c r="AC687" s="27"/>
      <c r="AD687" s="27"/>
      <c r="AE687" s="27"/>
    </row>
    <row r="688" spans="1:31" s="82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27"/>
      <c r="W688" s="27"/>
      <c r="X688" s="27"/>
      <c r="Y688" s="27"/>
      <c r="Z688" s="69"/>
      <c r="AA688" s="27"/>
      <c r="AB688" s="27"/>
      <c r="AC688" s="27"/>
      <c r="AD688" s="27"/>
      <c r="AE688" s="27"/>
    </row>
    <row r="689" spans="1:31" s="82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27"/>
      <c r="W689" s="27"/>
      <c r="X689" s="27"/>
      <c r="Y689" s="27"/>
      <c r="Z689" s="69"/>
      <c r="AA689" s="27"/>
      <c r="AB689" s="27"/>
      <c r="AC689" s="27"/>
      <c r="AD689" s="27"/>
      <c r="AE689" s="27"/>
    </row>
    <row r="690" spans="1:31" s="82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27"/>
      <c r="W690" s="27"/>
      <c r="X690" s="27"/>
      <c r="Y690" s="27"/>
      <c r="Z690" s="69"/>
      <c r="AA690" s="27"/>
      <c r="AB690" s="27"/>
      <c r="AC690" s="27"/>
      <c r="AD690" s="27"/>
      <c r="AE690" s="27"/>
    </row>
    <row r="691" spans="1:31" s="82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27"/>
      <c r="W691" s="27"/>
      <c r="X691" s="27"/>
      <c r="Y691" s="27"/>
      <c r="Z691" s="69"/>
      <c r="AA691" s="27"/>
      <c r="AB691" s="27"/>
      <c r="AC691" s="27"/>
      <c r="AD691" s="27"/>
      <c r="AE691" s="27"/>
    </row>
    <row r="692" spans="1:31" s="82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27"/>
      <c r="W692" s="27"/>
      <c r="X692" s="27"/>
      <c r="Y692" s="27"/>
      <c r="Z692" s="69"/>
      <c r="AA692" s="27"/>
      <c r="AB692" s="27"/>
      <c r="AC692" s="27"/>
      <c r="AD692" s="27"/>
      <c r="AE692" s="27"/>
    </row>
    <row r="693" spans="1:31" s="82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27"/>
      <c r="W693" s="27"/>
      <c r="X693" s="27"/>
      <c r="Y693" s="27"/>
      <c r="Z693" s="69"/>
      <c r="AA693" s="27"/>
      <c r="AB693" s="27"/>
      <c r="AC693" s="27"/>
      <c r="AD693" s="27"/>
      <c r="AE693" s="27"/>
    </row>
    <row r="694" spans="1:31" s="82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27"/>
      <c r="W694" s="27"/>
      <c r="X694" s="27"/>
      <c r="Y694" s="27"/>
      <c r="Z694" s="69"/>
      <c r="AA694" s="27"/>
      <c r="AB694" s="27"/>
      <c r="AC694" s="27"/>
      <c r="AD694" s="27"/>
      <c r="AE694" s="27"/>
    </row>
    <row r="695" spans="1:31" s="82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27"/>
      <c r="W695" s="27"/>
      <c r="X695" s="27"/>
      <c r="Y695" s="27"/>
      <c r="Z695" s="69"/>
      <c r="AA695" s="27"/>
      <c r="AB695" s="27"/>
      <c r="AC695" s="27"/>
      <c r="AD695" s="27"/>
      <c r="AE695" s="27"/>
    </row>
    <row r="696" spans="1:31" s="82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27"/>
      <c r="W696" s="27"/>
      <c r="X696" s="27"/>
      <c r="Y696" s="27"/>
      <c r="Z696" s="69"/>
      <c r="AA696" s="27"/>
      <c r="AB696" s="27"/>
      <c r="AC696" s="27"/>
      <c r="AD696" s="27"/>
      <c r="AE696" s="27"/>
    </row>
    <row r="697" spans="1:31" s="82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27"/>
      <c r="W697" s="27"/>
      <c r="X697" s="27"/>
      <c r="Y697" s="27"/>
      <c r="Z697" s="69"/>
      <c r="AA697" s="27"/>
      <c r="AB697" s="27"/>
      <c r="AC697" s="27"/>
      <c r="AD697" s="27"/>
      <c r="AE697" s="27"/>
    </row>
    <row r="698" spans="1:31" s="82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27"/>
      <c r="W698" s="27"/>
      <c r="X698" s="27"/>
      <c r="Y698" s="27"/>
      <c r="Z698" s="69"/>
      <c r="AA698" s="27"/>
      <c r="AB698" s="27"/>
      <c r="AC698" s="27"/>
      <c r="AD698" s="27"/>
      <c r="AE698" s="27"/>
    </row>
    <row r="699" spans="1:31" s="82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27"/>
      <c r="W699" s="27"/>
      <c r="X699" s="27"/>
      <c r="Y699" s="27"/>
      <c r="Z699" s="69"/>
      <c r="AA699" s="27"/>
      <c r="AB699" s="27"/>
      <c r="AC699" s="27"/>
      <c r="AD699" s="27"/>
      <c r="AE699" s="27"/>
    </row>
    <row r="700" spans="1:31" s="82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27"/>
      <c r="W700" s="27"/>
      <c r="X700" s="27"/>
      <c r="Y700" s="27"/>
      <c r="Z700" s="69"/>
      <c r="AA700" s="27"/>
      <c r="AB700" s="27"/>
      <c r="AC700" s="27"/>
      <c r="AD700" s="27"/>
      <c r="AE700" s="27"/>
    </row>
    <row r="701" spans="1:31" s="82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27"/>
      <c r="W701" s="27"/>
      <c r="X701" s="27"/>
      <c r="Y701" s="27"/>
      <c r="Z701" s="69"/>
      <c r="AA701" s="27"/>
      <c r="AB701" s="27"/>
      <c r="AC701" s="27"/>
      <c r="AD701" s="27"/>
      <c r="AE701" s="27"/>
    </row>
    <row r="702" spans="1:31" s="82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27"/>
      <c r="W702" s="27"/>
      <c r="X702" s="27"/>
      <c r="Y702" s="27"/>
      <c r="Z702" s="69"/>
      <c r="AA702" s="27"/>
      <c r="AB702" s="27"/>
      <c r="AC702" s="27"/>
      <c r="AD702" s="27"/>
      <c r="AE702" s="27"/>
    </row>
    <row r="703" spans="1:31" s="82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27"/>
      <c r="W703" s="27"/>
      <c r="X703" s="27"/>
      <c r="Y703" s="27"/>
      <c r="Z703" s="69"/>
      <c r="AA703" s="27"/>
      <c r="AB703" s="27"/>
      <c r="AC703" s="27"/>
      <c r="AD703" s="27"/>
      <c r="AE703" s="27"/>
    </row>
    <row r="704" spans="1:31" s="82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27"/>
      <c r="W704" s="27"/>
      <c r="X704" s="27"/>
      <c r="Y704" s="27"/>
      <c r="Z704" s="69"/>
      <c r="AA704" s="27"/>
      <c r="AB704" s="27"/>
      <c r="AC704" s="27"/>
      <c r="AD704" s="27"/>
      <c r="AE704" s="27"/>
    </row>
    <row r="705" spans="1:31" s="82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27"/>
      <c r="W705" s="27"/>
      <c r="X705" s="27"/>
      <c r="Y705" s="27"/>
      <c r="Z705" s="69"/>
      <c r="AA705" s="27"/>
      <c r="AB705" s="27"/>
      <c r="AC705" s="27"/>
      <c r="AD705" s="27"/>
      <c r="AE705" s="27"/>
    </row>
    <row r="706" spans="1:31" s="82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27"/>
      <c r="W706" s="27"/>
      <c r="X706" s="27"/>
      <c r="Y706" s="27"/>
      <c r="Z706" s="69"/>
      <c r="AA706" s="27"/>
      <c r="AB706" s="27"/>
      <c r="AC706" s="27"/>
      <c r="AD706" s="27"/>
      <c r="AE706" s="27"/>
    </row>
    <row r="707" spans="1:31" s="82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27"/>
      <c r="W707" s="27"/>
      <c r="X707" s="27"/>
      <c r="Y707" s="27"/>
      <c r="Z707" s="69"/>
      <c r="AA707" s="27"/>
      <c r="AB707" s="27"/>
      <c r="AC707" s="27"/>
      <c r="AD707" s="27"/>
      <c r="AE707" s="27"/>
    </row>
    <row r="708" spans="1:31" s="82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27"/>
      <c r="W708" s="27"/>
      <c r="X708" s="27"/>
      <c r="Y708" s="27"/>
      <c r="Z708" s="69"/>
      <c r="AA708" s="27"/>
      <c r="AB708" s="27"/>
      <c r="AC708" s="27"/>
      <c r="AD708" s="27"/>
      <c r="AE708" s="27"/>
    </row>
    <row r="709" spans="1:31" s="82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27"/>
      <c r="W709" s="27"/>
      <c r="X709" s="27"/>
      <c r="Y709" s="27"/>
      <c r="Z709" s="69"/>
      <c r="AA709" s="27"/>
      <c r="AB709" s="27"/>
      <c r="AC709" s="27"/>
      <c r="AD709" s="27"/>
      <c r="AE709" s="27"/>
    </row>
    <row r="710" spans="1:31" s="82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27"/>
      <c r="W710" s="27"/>
      <c r="X710" s="27"/>
      <c r="Y710" s="27"/>
      <c r="Z710" s="69"/>
      <c r="AA710" s="27"/>
      <c r="AB710" s="27"/>
      <c r="AC710" s="27"/>
      <c r="AD710" s="27"/>
      <c r="AE710" s="27"/>
    </row>
    <row r="711" spans="1:31" s="82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27"/>
      <c r="W711" s="27"/>
      <c r="X711" s="27"/>
      <c r="Y711" s="27"/>
      <c r="Z711" s="69"/>
      <c r="AA711" s="27"/>
      <c r="AB711" s="27"/>
      <c r="AC711" s="27"/>
      <c r="AD711" s="27"/>
      <c r="AE711" s="27"/>
    </row>
    <row r="712" spans="1:31" s="82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27"/>
      <c r="W712" s="27"/>
      <c r="X712" s="27"/>
      <c r="Y712" s="27"/>
      <c r="Z712" s="69"/>
      <c r="AA712" s="27"/>
      <c r="AB712" s="27"/>
      <c r="AC712" s="27"/>
      <c r="AD712" s="27"/>
      <c r="AE712" s="27"/>
    </row>
    <row r="713" spans="1:31" s="82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27"/>
      <c r="W713" s="27"/>
      <c r="X713" s="27"/>
      <c r="Y713" s="27"/>
      <c r="Z713" s="69"/>
      <c r="AA713" s="27"/>
      <c r="AB713" s="27"/>
      <c r="AC713" s="27"/>
      <c r="AD713" s="27"/>
      <c r="AE713" s="27"/>
    </row>
    <row r="714" spans="1:31" s="82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27"/>
      <c r="W714" s="27"/>
      <c r="X714" s="27"/>
      <c r="Y714" s="27"/>
      <c r="Z714" s="69"/>
      <c r="AA714" s="27"/>
      <c r="AB714" s="27"/>
      <c r="AC714" s="27"/>
      <c r="AD714" s="27"/>
      <c r="AE714" s="27"/>
    </row>
    <row r="715" spans="1:31" s="82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27"/>
      <c r="W715" s="27"/>
      <c r="X715" s="27"/>
      <c r="Y715" s="27"/>
      <c r="Z715" s="69"/>
      <c r="AA715" s="27"/>
      <c r="AB715" s="27"/>
      <c r="AC715" s="27"/>
      <c r="AD715" s="27"/>
      <c r="AE715" s="27"/>
    </row>
    <row r="716" spans="1:31" s="82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27"/>
      <c r="W716" s="27"/>
      <c r="X716" s="27"/>
      <c r="Y716" s="27"/>
      <c r="Z716" s="69"/>
      <c r="AA716" s="27"/>
      <c r="AB716" s="27"/>
      <c r="AC716" s="27"/>
      <c r="AD716" s="27"/>
      <c r="AE716" s="27"/>
    </row>
    <row r="717" spans="1:31" s="82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27"/>
      <c r="W717" s="27"/>
      <c r="X717" s="27"/>
      <c r="Y717" s="27"/>
      <c r="Z717" s="69"/>
      <c r="AA717" s="27"/>
      <c r="AB717" s="27"/>
      <c r="AC717" s="27"/>
      <c r="AD717" s="27"/>
      <c r="AE717" s="27"/>
    </row>
    <row r="718" spans="1:31" s="82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27"/>
      <c r="W718" s="27"/>
      <c r="X718" s="27"/>
      <c r="Y718" s="27"/>
      <c r="Z718" s="69"/>
      <c r="AA718" s="27"/>
      <c r="AB718" s="27"/>
      <c r="AC718" s="27"/>
      <c r="AD718" s="27"/>
      <c r="AE718" s="27"/>
    </row>
    <row r="719" spans="1:31" s="82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27"/>
      <c r="W719" s="27"/>
      <c r="X719" s="27"/>
      <c r="Y719" s="27"/>
      <c r="Z719" s="69"/>
      <c r="AA719" s="27"/>
      <c r="AB719" s="27"/>
      <c r="AC719" s="27"/>
      <c r="AD719" s="27"/>
      <c r="AE719" s="27"/>
    </row>
    <row r="720" spans="1:31" s="82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27"/>
      <c r="W720" s="27"/>
      <c r="X720" s="27"/>
      <c r="Y720" s="27"/>
      <c r="Z720" s="69"/>
      <c r="AA720" s="27"/>
      <c r="AB720" s="27"/>
      <c r="AC720" s="27"/>
      <c r="AD720" s="27"/>
      <c r="AE720" s="27"/>
    </row>
    <row r="721" spans="1:31" s="82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27"/>
      <c r="W721" s="27"/>
      <c r="X721" s="27"/>
      <c r="Y721" s="27"/>
      <c r="Z721" s="69"/>
      <c r="AA721" s="27"/>
      <c r="AB721" s="27"/>
      <c r="AC721" s="27"/>
      <c r="AD721" s="27"/>
      <c r="AE721" s="27"/>
    </row>
    <row r="722" spans="1:31" s="82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27"/>
      <c r="W722" s="27"/>
      <c r="X722" s="27"/>
      <c r="Y722" s="27"/>
      <c r="Z722" s="69"/>
      <c r="AA722" s="27"/>
      <c r="AB722" s="27"/>
      <c r="AC722" s="27"/>
      <c r="AD722" s="27"/>
      <c r="AE722" s="27"/>
    </row>
    <row r="723" spans="1:31" s="82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27"/>
      <c r="W723" s="27"/>
      <c r="X723" s="27"/>
      <c r="Y723" s="27"/>
      <c r="Z723" s="69"/>
      <c r="AA723" s="27"/>
      <c r="AB723" s="27"/>
      <c r="AC723" s="27"/>
      <c r="AD723" s="27"/>
      <c r="AE723" s="27"/>
    </row>
    <row r="724" spans="1:31" s="82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27"/>
      <c r="W724" s="27"/>
      <c r="X724" s="27"/>
      <c r="Y724" s="27"/>
      <c r="Z724" s="69"/>
      <c r="AA724" s="27"/>
      <c r="AB724" s="27"/>
      <c r="AC724" s="27"/>
      <c r="AD724" s="27"/>
      <c r="AE724" s="27"/>
    </row>
    <row r="725" spans="1:31" s="82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27"/>
      <c r="W725" s="27"/>
      <c r="X725" s="27"/>
      <c r="Y725" s="27"/>
      <c r="Z725" s="69"/>
      <c r="AA725" s="27"/>
      <c r="AB725" s="27"/>
      <c r="AC725" s="27"/>
      <c r="AD725" s="27"/>
      <c r="AE725" s="27"/>
    </row>
    <row r="726" spans="1:31" s="82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27"/>
      <c r="W726" s="27"/>
      <c r="X726" s="27"/>
      <c r="Y726" s="27"/>
      <c r="Z726" s="69"/>
      <c r="AA726" s="27"/>
      <c r="AB726" s="27"/>
      <c r="AC726" s="27"/>
      <c r="AD726" s="27"/>
      <c r="AE726" s="27"/>
    </row>
    <row r="727" spans="1:31" s="82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27"/>
      <c r="W727" s="27"/>
      <c r="X727" s="27"/>
      <c r="Y727" s="27"/>
      <c r="Z727" s="69"/>
      <c r="AA727" s="27"/>
      <c r="AB727" s="27"/>
      <c r="AC727" s="27"/>
      <c r="AD727" s="27"/>
      <c r="AE727" s="27"/>
    </row>
    <row r="728" spans="1:31" s="82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27"/>
      <c r="W728" s="27"/>
      <c r="X728" s="27"/>
      <c r="Y728" s="27"/>
      <c r="Z728" s="69"/>
      <c r="AA728" s="27"/>
      <c r="AB728" s="27"/>
      <c r="AC728" s="27"/>
      <c r="AD728" s="27"/>
      <c r="AE728" s="27"/>
    </row>
    <row r="729" spans="1:31" s="82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27"/>
      <c r="W729" s="27"/>
      <c r="X729" s="27"/>
      <c r="Y729" s="27"/>
      <c r="Z729" s="69"/>
      <c r="AA729" s="27"/>
      <c r="AB729" s="27"/>
      <c r="AC729" s="27"/>
      <c r="AD729" s="27"/>
      <c r="AE729" s="27"/>
    </row>
    <row r="730" spans="1:31" s="82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27"/>
      <c r="W730" s="27"/>
      <c r="X730" s="27"/>
      <c r="Y730" s="27"/>
      <c r="Z730" s="69"/>
      <c r="AA730" s="27"/>
      <c r="AB730" s="27"/>
      <c r="AC730" s="27"/>
      <c r="AD730" s="27"/>
      <c r="AE730" s="27"/>
    </row>
    <row r="731" spans="1:31" s="82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27"/>
      <c r="W731" s="27"/>
      <c r="X731" s="27"/>
      <c r="Y731" s="27"/>
      <c r="Z731" s="69"/>
      <c r="AA731" s="27"/>
      <c r="AB731" s="27"/>
      <c r="AC731" s="27"/>
      <c r="AD731" s="27"/>
      <c r="AE731" s="27"/>
    </row>
    <row r="732" spans="1:31" s="82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27"/>
      <c r="W732" s="27"/>
      <c r="X732" s="27"/>
      <c r="Y732" s="27"/>
      <c r="Z732" s="69"/>
      <c r="AA732" s="27"/>
      <c r="AB732" s="27"/>
      <c r="AC732" s="27"/>
      <c r="AD732" s="27"/>
      <c r="AE732" s="27"/>
    </row>
    <row r="733" spans="1:31" s="82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27"/>
      <c r="W733" s="27"/>
      <c r="X733" s="27"/>
      <c r="Y733" s="27"/>
      <c r="Z733" s="69"/>
      <c r="AA733" s="27"/>
      <c r="AB733" s="27"/>
      <c r="AC733" s="27"/>
      <c r="AD733" s="27"/>
      <c r="AE733" s="27"/>
    </row>
    <row r="734" spans="1:31" s="82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27"/>
      <c r="W734" s="27"/>
      <c r="X734" s="27"/>
      <c r="Y734" s="27"/>
      <c r="Z734" s="69"/>
      <c r="AA734" s="27"/>
      <c r="AB734" s="27"/>
      <c r="AC734" s="27"/>
      <c r="AD734" s="27"/>
      <c r="AE734" s="27"/>
    </row>
    <row r="735" spans="1:31" s="82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27"/>
      <c r="W735" s="27"/>
      <c r="X735" s="27"/>
      <c r="Y735" s="27"/>
      <c r="Z735" s="69"/>
      <c r="AA735" s="27"/>
      <c r="AB735" s="27"/>
      <c r="AC735" s="27"/>
      <c r="AD735" s="27"/>
      <c r="AE735" s="27"/>
    </row>
    <row r="736" spans="1:31" s="82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27"/>
      <c r="W736" s="27"/>
      <c r="X736" s="27"/>
      <c r="Y736" s="27"/>
      <c r="Z736" s="69"/>
      <c r="AA736" s="27"/>
      <c r="AB736" s="27"/>
      <c r="AC736" s="27"/>
      <c r="AD736" s="27"/>
      <c r="AE736" s="27"/>
    </row>
    <row r="737" spans="1:31" s="82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27"/>
      <c r="W737" s="27"/>
      <c r="X737" s="27"/>
      <c r="Y737" s="27"/>
      <c r="Z737" s="69"/>
      <c r="AA737" s="27"/>
      <c r="AB737" s="27"/>
      <c r="AC737" s="27"/>
      <c r="AD737" s="27"/>
      <c r="AE737" s="27"/>
    </row>
    <row r="738" spans="1:31" s="82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27"/>
      <c r="W738" s="27"/>
      <c r="X738" s="27"/>
      <c r="Y738" s="27"/>
      <c r="Z738" s="69"/>
      <c r="AA738" s="27"/>
      <c r="AB738" s="27"/>
      <c r="AC738" s="27"/>
      <c r="AD738" s="27"/>
      <c r="AE738" s="27"/>
    </row>
    <row r="739" spans="1:31" s="82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27"/>
      <c r="W739" s="27"/>
      <c r="X739" s="27"/>
      <c r="Y739" s="27"/>
      <c r="Z739" s="69"/>
      <c r="AA739" s="27"/>
      <c r="AB739" s="27"/>
      <c r="AC739" s="27"/>
      <c r="AD739" s="27"/>
      <c r="AE739" s="27"/>
    </row>
    <row r="740" spans="1:31" s="82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27"/>
      <c r="W740" s="27"/>
      <c r="X740" s="27"/>
      <c r="Y740" s="27"/>
      <c r="Z740" s="69"/>
      <c r="AA740" s="27"/>
      <c r="AB740" s="27"/>
      <c r="AC740" s="27"/>
      <c r="AD740" s="27"/>
      <c r="AE740" s="27"/>
    </row>
    <row r="741" spans="1:31" s="82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27"/>
      <c r="W741" s="27"/>
      <c r="X741" s="27"/>
      <c r="Y741" s="27"/>
      <c r="Z741" s="69"/>
      <c r="AA741" s="27"/>
      <c r="AB741" s="27"/>
      <c r="AC741" s="27"/>
      <c r="AD741" s="27"/>
      <c r="AE741" s="27"/>
    </row>
    <row r="742" spans="1:31" s="82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27"/>
      <c r="W742" s="27"/>
      <c r="X742" s="27"/>
      <c r="Y742" s="27"/>
      <c r="Z742" s="69"/>
      <c r="AA742" s="27"/>
      <c r="AB742" s="27"/>
      <c r="AC742" s="27"/>
      <c r="AD742" s="27"/>
      <c r="AE742" s="27"/>
    </row>
    <row r="743" spans="1:31" s="82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27"/>
      <c r="W743" s="27"/>
      <c r="X743" s="27"/>
      <c r="Y743" s="27"/>
      <c r="Z743" s="69"/>
      <c r="AA743" s="27"/>
      <c r="AB743" s="27"/>
      <c r="AC743" s="27"/>
      <c r="AD743" s="27"/>
      <c r="AE743" s="27"/>
    </row>
    <row r="744" spans="1:31" s="82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27"/>
      <c r="W744" s="27"/>
      <c r="X744" s="27"/>
      <c r="Y744" s="27"/>
      <c r="Z744" s="69"/>
      <c r="AA744" s="27"/>
      <c r="AB744" s="27"/>
      <c r="AC744" s="27"/>
      <c r="AD744" s="27"/>
      <c r="AE744" s="27"/>
    </row>
    <row r="745" spans="1:31" s="82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27"/>
      <c r="W745" s="27"/>
      <c r="X745" s="27"/>
      <c r="Y745" s="27"/>
      <c r="Z745" s="69"/>
      <c r="AA745" s="27"/>
      <c r="AB745" s="27"/>
      <c r="AC745" s="27"/>
      <c r="AD745" s="27"/>
      <c r="AE745" s="27"/>
    </row>
    <row r="746" spans="1:31" s="82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27"/>
      <c r="W746" s="27"/>
      <c r="X746" s="27"/>
      <c r="Y746" s="27"/>
      <c r="Z746" s="69"/>
      <c r="AA746" s="27"/>
      <c r="AB746" s="27"/>
      <c r="AC746" s="27"/>
      <c r="AD746" s="27"/>
      <c r="AE746" s="27"/>
    </row>
    <row r="747" spans="1:31" s="82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27"/>
      <c r="W747" s="27"/>
      <c r="X747" s="27"/>
      <c r="Y747" s="27"/>
      <c r="Z747" s="69"/>
      <c r="AA747" s="27"/>
      <c r="AB747" s="27"/>
      <c r="AC747" s="27"/>
      <c r="AD747" s="27"/>
      <c r="AE747" s="27"/>
    </row>
    <row r="748" spans="1:31" s="82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27"/>
      <c r="W748" s="27"/>
      <c r="X748" s="27"/>
      <c r="Y748" s="27"/>
      <c r="Z748" s="69"/>
      <c r="AA748" s="27"/>
      <c r="AB748" s="27"/>
      <c r="AC748" s="27"/>
      <c r="AD748" s="27"/>
      <c r="AE748" s="27"/>
    </row>
    <row r="749" spans="1:31" s="82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27"/>
      <c r="W749" s="27"/>
      <c r="X749" s="27"/>
      <c r="Y749" s="27"/>
      <c r="Z749" s="69"/>
      <c r="AA749" s="27"/>
      <c r="AB749" s="27"/>
      <c r="AC749" s="27"/>
      <c r="AD749" s="27"/>
      <c r="AE749" s="27"/>
    </row>
    <row r="750" spans="1:31" s="82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27"/>
      <c r="W750" s="27"/>
      <c r="X750" s="27"/>
      <c r="Y750" s="27"/>
      <c r="Z750" s="69"/>
      <c r="AA750" s="27"/>
      <c r="AB750" s="27"/>
      <c r="AC750" s="27"/>
      <c r="AD750" s="27"/>
      <c r="AE750" s="27"/>
    </row>
    <row r="751" spans="1:31" s="82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27"/>
      <c r="W751" s="27"/>
      <c r="X751" s="27"/>
      <c r="Y751" s="27"/>
      <c r="Z751" s="69"/>
      <c r="AA751" s="27"/>
      <c r="AB751" s="27"/>
      <c r="AC751" s="27"/>
      <c r="AD751" s="27"/>
      <c r="AE751" s="27"/>
    </row>
    <row r="752" spans="1:31" s="82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27"/>
      <c r="W752" s="27"/>
      <c r="X752" s="27"/>
      <c r="Y752" s="27"/>
      <c r="Z752" s="69"/>
      <c r="AA752" s="27"/>
      <c r="AB752" s="27"/>
      <c r="AC752" s="27"/>
      <c r="AD752" s="27"/>
      <c r="AE752" s="27"/>
    </row>
    <row r="753" spans="1:31" s="82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27"/>
      <c r="W753" s="27"/>
      <c r="X753" s="27"/>
      <c r="Y753" s="27"/>
      <c r="Z753" s="69"/>
      <c r="AA753" s="27"/>
      <c r="AB753" s="27"/>
      <c r="AC753" s="27"/>
      <c r="AD753" s="27"/>
      <c r="AE753" s="27"/>
    </row>
    <row r="754" spans="1:31" s="82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27"/>
      <c r="W754" s="27"/>
      <c r="X754" s="27"/>
      <c r="Y754" s="27"/>
      <c r="Z754" s="69"/>
      <c r="AA754" s="27"/>
      <c r="AB754" s="27"/>
      <c r="AC754" s="27"/>
      <c r="AD754" s="27"/>
      <c r="AE754" s="27"/>
    </row>
    <row r="755" spans="1:31" s="82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27"/>
      <c r="W755" s="27"/>
      <c r="X755" s="27"/>
      <c r="Y755" s="27"/>
      <c r="Z755" s="69"/>
      <c r="AA755" s="27"/>
      <c r="AB755" s="27"/>
      <c r="AC755" s="27"/>
      <c r="AD755" s="27"/>
      <c r="AE755" s="27"/>
    </row>
    <row r="756" spans="1:31" s="82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27"/>
      <c r="W756" s="27"/>
      <c r="X756" s="27"/>
      <c r="Y756" s="27"/>
      <c r="Z756" s="69"/>
      <c r="AA756" s="27"/>
      <c r="AB756" s="27"/>
      <c r="AC756" s="27"/>
      <c r="AD756" s="27"/>
      <c r="AE756" s="27"/>
    </row>
    <row r="757" spans="1:31" s="82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27"/>
      <c r="W757" s="27"/>
      <c r="X757" s="27"/>
      <c r="Y757" s="27"/>
      <c r="Z757" s="69"/>
      <c r="AA757" s="27"/>
      <c r="AB757" s="27"/>
      <c r="AC757" s="27"/>
      <c r="AD757" s="27"/>
      <c r="AE757" s="27"/>
    </row>
    <row r="758" spans="1:31" s="82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27"/>
      <c r="W758" s="27"/>
      <c r="X758" s="27"/>
      <c r="Y758" s="27"/>
      <c r="Z758" s="69"/>
      <c r="AA758" s="27"/>
      <c r="AB758" s="27"/>
      <c r="AC758" s="27"/>
      <c r="AD758" s="27"/>
      <c r="AE758" s="27"/>
    </row>
    <row r="759" spans="1:31" s="82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27"/>
      <c r="W759" s="27"/>
      <c r="X759" s="27"/>
      <c r="Y759" s="27"/>
      <c r="Z759" s="69"/>
      <c r="AA759" s="27"/>
      <c r="AB759" s="27"/>
      <c r="AC759" s="27"/>
      <c r="AD759" s="27"/>
      <c r="AE759" s="27"/>
    </row>
    <row r="760" spans="1:31" s="82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27"/>
      <c r="W760" s="27"/>
      <c r="X760" s="27"/>
      <c r="Y760" s="27"/>
      <c r="Z760" s="69"/>
      <c r="AA760" s="27"/>
      <c r="AB760" s="27"/>
      <c r="AC760" s="27"/>
      <c r="AD760" s="27"/>
      <c r="AE760" s="27"/>
    </row>
    <row r="761" spans="1:31" s="82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27"/>
      <c r="W761" s="27"/>
      <c r="X761" s="27"/>
      <c r="Y761" s="27"/>
      <c r="Z761" s="69"/>
      <c r="AA761" s="27"/>
      <c r="AB761" s="27"/>
      <c r="AC761" s="27"/>
      <c r="AD761" s="27"/>
      <c r="AE761" s="27"/>
    </row>
    <row r="762" spans="1:31" s="82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27"/>
      <c r="W762" s="27"/>
      <c r="X762" s="27"/>
      <c r="Y762" s="27"/>
      <c r="Z762" s="69"/>
      <c r="AA762" s="27"/>
      <c r="AB762" s="27"/>
      <c r="AC762" s="27"/>
      <c r="AD762" s="27"/>
      <c r="AE762" s="27"/>
    </row>
    <row r="763" spans="1:31" s="82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27"/>
      <c r="W763" s="27"/>
      <c r="X763" s="27"/>
      <c r="Y763" s="27"/>
      <c r="Z763" s="69"/>
      <c r="AA763" s="27"/>
      <c r="AB763" s="27"/>
      <c r="AC763" s="27"/>
      <c r="AD763" s="27"/>
      <c r="AE763" s="27"/>
    </row>
    <row r="764" spans="1:31" s="82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27"/>
      <c r="W764" s="27"/>
      <c r="X764" s="27"/>
      <c r="Y764" s="27"/>
      <c r="Z764" s="69"/>
      <c r="AA764" s="27"/>
      <c r="AB764" s="27"/>
      <c r="AC764" s="27"/>
      <c r="AD764" s="27"/>
      <c r="AE764" s="27"/>
    </row>
    <row r="765" spans="1:31" s="82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27"/>
      <c r="W765" s="27"/>
      <c r="X765" s="27"/>
      <c r="Y765" s="27"/>
      <c r="Z765" s="69"/>
      <c r="AA765" s="27"/>
      <c r="AB765" s="27"/>
      <c r="AC765" s="27"/>
      <c r="AD765" s="27"/>
      <c r="AE765" s="27"/>
    </row>
    <row r="766" spans="1:31" s="82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27"/>
      <c r="W766" s="27"/>
      <c r="X766" s="27"/>
      <c r="Y766" s="27"/>
      <c r="Z766" s="69"/>
      <c r="AA766" s="27"/>
      <c r="AB766" s="27"/>
      <c r="AC766" s="27"/>
      <c r="AD766" s="27"/>
      <c r="AE766" s="27"/>
    </row>
    <row r="767" spans="1:31" s="82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27"/>
      <c r="W767" s="27"/>
      <c r="X767" s="27"/>
      <c r="Y767" s="27"/>
      <c r="Z767" s="69"/>
      <c r="AA767" s="27"/>
      <c r="AB767" s="27"/>
      <c r="AC767" s="27"/>
      <c r="AD767" s="27"/>
      <c r="AE767" s="27"/>
    </row>
    <row r="768" spans="1:31" s="82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27"/>
      <c r="W768" s="27"/>
      <c r="X768" s="27"/>
      <c r="Y768" s="27"/>
      <c r="Z768" s="69"/>
      <c r="AA768" s="27"/>
      <c r="AB768" s="27"/>
      <c r="AC768" s="27"/>
      <c r="AD768" s="27"/>
      <c r="AE768" s="27"/>
    </row>
    <row r="769" spans="1:31" s="82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27"/>
      <c r="W769" s="27"/>
      <c r="X769" s="27"/>
      <c r="Y769" s="27"/>
      <c r="Z769" s="69"/>
      <c r="AA769" s="27"/>
      <c r="AB769" s="27"/>
      <c r="AC769" s="27"/>
      <c r="AD769" s="27"/>
      <c r="AE769" s="27"/>
    </row>
    <row r="770" spans="1:31" s="82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27"/>
      <c r="W770" s="27"/>
      <c r="X770" s="27"/>
      <c r="Y770" s="27"/>
      <c r="Z770" s="69"/>
      <c r="AA770" s="27"/>
      <c r="AB770" s="27"/>
      <c r="AC770" s="27"/>
      <c r="AD770" s="27"/>
      <c r="AE770" s="27"/>
    </row>
    <row r="771" spans="1:31" s="82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27"/>
      <c r="W771" s="27"/>
      <c r="X771" s="27"/>
      <c r="Y771" s="27"/>
      <c r="Z771" s="69"/>
      <c r="AA771" s="27"/>
      <c r="AB771" s="27"/>
      <c r="AC771" s="27"/>
      <c r="AD771" s="27"/>
      <c r="AE771" s="27"/>
    </row>
    <row r="772" spans="1:31" s="82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27"/>
      <c r="W772" s="27"/>
      <c r="X772" s="27"/>
      <c r="Y772" s="27"/>
      <c r="Z772" s="69"/>
      <c r="AA772" s="27"/>
      <c r="AB772" s="27"/>
      <c r="AC772" s="27"/>
      <c r="AD772" s="27"/>
      <c r="AE772" s="27"/>
    </row>
    <row r="773" spans="1:31" s="82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27"/>
      <c r="W773" s="27"/>
      <c r="X773" s="27"/>
      <c r="Y773" s="27"/>
      <c r="Z773" s="69"/>
      <c r="AA773" s="27"/>
      <c r="AB773" s="27"/>
      <c r="AC773" s="27"/>
      <c r="AD773" s="27"/>
      <c r="AE773" s="27"/>
    </row>
    <row r="774" spans="1:31" s="82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27"/>
      <c r="W774" s="27"/>
      <c r="X774" s="27"/>
      <c r="Y774" s="27"/>
      <c r="Z774" s="69"/>
      <c r="AA774" s="27"/>
      <c r="AB774" s="27"/>
      <c r="AC774" s="27"/>
      <c r="AD774" s="27"/>
      <c r="AE774" s="27"/>
    </row>
    <row r="775" spans="1:31" s="82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27"/>
      <c r="W775" s="27"/>
      <c r="X775" s="27"/>
      <c r="Y775" s="27"/>
      <c r="Z775" s="69"/>
      <c r="AA775" s="27"/>
      <c r="AB775" s="27"/>
      <c r="AC775" s="27"/>
      <c r="AD775" s="27"/>
      <c r="AE775" s="27"/>
    </row>
    <row r="776" spans="1:31" s="82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27"/>
      <c r="W776" s="27"/>
      <c r="X776" s="27"/>
      <c r="Y776" s="27"/>
      <c r="Z776" s="69"/>
      <c r="AA776" s="27"/>
      <c r="AB776" s="27"/>
      <c r="AC776" s="27"/>
      <c r="AD776" s="27"/>
      <c r="AE776" s="27"/>
    </row>
    <row r="777" spans="1:31" s="82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27"/>
      <c r="W777" s="27"/>
      <c r="X777" s="27"/>
      <c r="Y777" s="27"/>
      <c r="Z777" s="69"/>
      <c r="AA777" s="27"/>
      <c r="AB777" s="27"/>
      <c r="AC777" s="27"/>
      <c r="AD777" s="27"/>
      <c r="AE777" s="27"/>
    </row>
    <row r="778" spans="1:31" s="82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27"/>
      <c r="W778" s="27"/>
      <c r="X778" s="27"/>
      <c r="Y778" s="27"/>
      <c r="Z778" s="69"/>
      <c r="AA778" s="27"/>
      <c r="AB778" s="27"/>
      <c r="AC778" s="27"/>
      <c r="AD778" s="27"/>
      <c r="AE778" s="27"/>
    </row>
    <row r="779" spans="1:31" s="82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27"/>
      <c r="W779" s="27"/>
      <c r="X779" s="27"/>
      <c r="Y779" s="27"/>
      <c r="Z779" s="69"/>
      <c r="AA779" s="27"/>
      <c r="AB779" s="27"/>
      <c r="AC779" s="27"/>
      <c r="AD779" s="27"/>
      <c r="AE779" s="27"/>
    </row>
    <row r="780" spans="1:31" s="82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27"/>
      <c r="W780" s="27"/>
      <c r="X780" s="27"/>
      <c r="Y780" s="27"/>
      <c r="Z780" s="69"/>
      <c r="AA780" s="27"/>
      <c r="AB780" s="27"/>
      <c r="AC780" s="27"/>
      <c r="AD780" s="27"/>
      <c r="AE780" s="27"/>
    </row>
    <row r="781" spans="1:31" s="82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27"/>
      <c r="W781" s="27"/>
      <c r="X781" s="27"/>
      <c r="Y781" s="27"/>
      <c r="Z781" s="69"/>
      <c r="AA781" s="27"/>
      <c r="AB781" s="27"/>
      <c r="AC781" s="27"/>
      <c r="AD781" s="27"/>
      <c r="AE781" s="27"/>
    </row>
    <row r="782" spans="1:31" s="82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27"/>
      <c r="W782" s="27"/>
      <c r="X782" s="27"/>
      <c r="Y782" s="27"/>
      <c r="Z782" s="69"/>
      <c r="AA782" s="27"/>
      <c r="AB782" s="27"/>
      <c r="AC782" s="27"/>
      <c r="AD782" s="27"/>
      <c r="AE782" s="27"/>
    </row>
    <row r="783" spans="1:31" s="82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27"/>
      <c r="W783" s="27"/>
      <c r="X783" s="27"/>
      <c r="Y783" s="27"/>
      <c r="Z783" s="69"/>
      <c r="AA783" s="27"/>
      <c r="AB783" s="27"/>
      <c r="AC783" s="27"/>
      <c r="AD783" s="27"/>
      <c r="AE783" s="27"/>
    </row>
    <row r="784" spans="1:31" s="82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27"/>
      <c r="W784" s="27"/>
      <c r="X784" s="27"/>
      <c r="Y784" s="27"/>
      <c r="Z784" s="69"/>
      <c r="AA784" s="27"/>
      <c r="AB784" s="27"/>
      <c r="AC784" s="27"/>
      <c r="AD784" s="27"/>
      <c r="AE784" s="27"/>
    </row>
    <row r="785" spans="1:31" s="82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27"/>
      <c r="W785" s="27"/>
      <c r="X785" s="27"/>
      <c r="Y785" s="27"/>
      <c r="Z785" s="69"/>
      <c r="AA785" s="27"/>
      <c r="AB785" s="27"/>
      <c r="AC785" s="27"/>
      <c r="AD785" s="27"/>
      <c r="AE785" s="27"/>
    </row>
    <row r="786" spans="1:31" s="82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27"/>
      <c r="W786" s="27"/>
      <c r="X786" s="27"/>
      <c r="Y786" s="27"/>
      <c r="Z786" s="69"/>
      <c r="AA786" s="27"/>
      <c r="AB786" s="27"/>
      <c r="AC786" s="27"/>
      <c r="AD786" s="27"/>
      <c r="AE786" s="27"/>
    </row>
    <row r="787" spans="1:31" s="82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27"/>
      <c r="W787" s="27"/>
      <c r="X787" s="27"/>
      <c r="Y787" s="27"/>
      <c r="Z787" s="69"/>
      <c r="AA787" s="27"/>
      <c r="AB787" s="27"/>
      <c r="AC787" s="27"/>
      <c r="AD787" s="27"/>
      <c r="AE787" s="27"/>
    </row>
    <row r="788" spans="1:31" s="82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27"/>
      <c r="W788" s="27"/>
      <c r="X788" s="27"/>
      <c r="Y788" s="27"/>
      <c r="Z788" s="69"/>
      <c r="AA788" s="27"/>
      <c r="AB788" s="27"/>
      <c r="AC788" s="27"/>
      <c r="AD788" s="27"/>
      <c r="AE788" s="27"/>
    </row>
    <row r="789" spans="1:31" s="82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27"/>
      <c r="W789" s="27"/>
      <c r="X789" s="27"/>
      <c r="Y789" s="27"/>
      <c r="Z789" s="69"/>
      <c r="AA789" s="27"/>
      <c r="AB789" s="27"/>
      <c r="AC789" s="27"/>
      <c r="AD789" s="27"/>
      <c r="AE789" s="27"/>
    </row>
    <row r="790" spans="1:31" s="82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27"/>
      <c r="W790" s="27"/>
      <c r="X790" s="27"/>
      <c r="Y790" s="27"/>
      <c r="Z790" s="69"/>
      <c r="AA790" s="27"/>
      <c r="AB790" s="27"/>
      <c r="AC790" s="27"/>
      <c r="AD790" s="27"/>
      <c r="AE790" s="27"/>
    </row>
    <row r="791" spans="1:31" s="82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27"/>
      <c r="W791" s="27"/>
      <c r="X791" s="27"/>
      <c r="Y791" s="27"/>
      <c r="Z791" s="69"/>
      <c r="AA791" s="27"/>
      <c r="AB791" s="27"/>
      <c r="AC791" s="27"/>
      <c r="AD791" s="27"/>
      <c r="AE791" s="27"/>
    </row>
    <row r="792" spans="1:31" s="82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27"/>
      <c r="W792" s="27"/>
      <c r="X792" s="27"/>
      <c r="Y792" s="27"/>
      <c r="Z792" s="69"/>
      <c r="AA792" s="27"/>
      <c r="AB792" s="27"/>
      <c r="AC792" s="27"/>
      <c r="AD792" s="27"/>
      <c r="AE792" s="27"/>
    </row>
    <row r="793" spans="1:31" s="82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27"/>
      <c r="W793" s="27"/>
      <c r="X793" s="27"/>
      <c r="Y793" s="27"/>
      <c r="Z793" s="69"/>
      <c r="AA793" s="27"/>
      <c r="AB793" s="27"/>
      <c r="AC793" s="27"/>
      <c r="AD793" s="27"/>
      <c r="AE793" s="27"/>
    </row>
    <row r="794" spans="1:31" s="82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27"/>
      <c r="W794" s="27"/>
      <c r="X794" s="27"/>
      <c r="Y794" s="27"/>
      <c r="Z794" s="69"/>
      <c r="AA794" s="27"/>
      <c r="AB794" s="27"/>
      <c r="AC794" s="27"/>
      <c r="AD794" s="27"/>
      <c r="AE794" s="27"/>
    </row>
    <row r="795" spans="1:31" s="82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27"/>
      <c r="W795" s="27"/>
      <c r="X795" s="27"/>
      <c r="Y795" s="27"/>
      <c r="Z795" s="69"/>
      <c r="AA795" s="27"/>
      <c r="AB795" s="27"/>
      <c r="AC795" s="27"/>
      <c r="AD795" s="27"/>
      <c r="AE795" s="27"/>
    </row>
    <row r="796" spans="1:31" s="82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27"/>
      <c r="W796" s="27"/>
      <c r="X796" s="27"/>
      <c r="Y796" s="27"/>
      <c r="Z796" s="69"/>
      <c r="AA796" s="27"/>
      <c r="AB796" s="27"/>
      <c r="AC796" s="27"/>
      <c r="AD796" s="27"/>
      <c r="AE796" s="27"/>
    </row>
    <row r="797" spans="1:31" s="82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27"/>
      <c r="W797" s="27"/>
      <c r="X797" s="27"/>
      <c r="Y797" s="27"/>
      <c r="Z797" s="69"/>
      <c r="AA797" s="27"/>
      <c r="AB797" s="27"/>
      <c r="AC797" s="27"/>
      <c r="AD797" s="27"/>
      <c r="AE797" s="27"/>
    </row>
    <row r="798" spans="1:31" s="82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27"/>
      <c r="W798" s="27"/>
      <c r="X798" s="27"/>
      <c r="Y798" s="27"/>
      <c r="Z798" s="69"/>
      <c r="AA798" s="27"/>
      <c r="AB798" s="27"/>
      <c r="AC798" s="27"/>
      <c r="AD798" s="27"/>
      <c r="AE798" s="27"/>
    </row>
    <row r="799" spans="1:31" s="82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27"/>
      <c r="W799" s="27"/>
      <c r="X799" s="27"/>
      <c r="Y799" s="27"/>
      <c r="Z799" s="69"/>
      <c r="AA799" s="27"/>
      <c r="AB799" s="27"/>
      <c r="AC799" s="27"/>
      <c r="AD799" s="27"/>
      <c r="AE799" s="27"/>
    </row>
    <row r="800" spans="1:31" s="82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27"/>
      <c r="W800" s="27"/>
      <c r="X800" s="27"/>
      <c r="Y800" s="27"/>
      <c r="Z800" s="69"/>
      <c r="AA800" s="27"/>
      <c r="AB800" s="27"/>
      <c r="AC800" s="27"/>
      <c r="AD800" s="27"/>
      <c r="AE800" s="27"/>
    </row>
    <row r="801" spans="1:31" s="82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27"/>
      <c r="W801" s="27"/>
      <c r="X801" s="27"/>
      <c r="Y801" s="27"/>
      <c r="Z801" s="69"/>
      <c r="AA801" s="27"/>
      <c r="AB801" s="27"/>
      <c r="AC801" s="27"/>
      <c r="AD801" s="27"/>
      <c r="AE801" s="27"/>
    </row>
    <row r="802" spans="1:31" s="82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27"/>
      <c r="W802" s="27"/>
      <c r="X802" s="27"/>
      <c r="Y802" s="27"/>
      <c r="Z802" s="69"/>
      <c r="AA802" s="27"/>
      <c r="AB802" s="27"/>
      <c r="AC802" s="27"/>
      <c r="AD802" s="27"/>
      <c r="AE802" s="27"/>
    </row>
    <row r="803" spans="1:31" s="82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27"/>
      <c r="W803" s="27"/>
      <c r="X803" s="27"/>
      <c r="Y803" s="27"/>
      <c r="Z803" s="69"/>
      <c r="AA803" s="27"/>
      <c r="AB803" s="27"/>
      <c r="AC803" s="27"/>
      <c r="AD803" s="27"/>
      <c r="AE803" s="27"/>
    </row>
    <row r="804" spans="1:31" s="82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27"/>
      <c r="W804" s="27"/>
      <c r="X804" s="27"/>
      <c r="Y804" s="27"/>
      <c r="Z804" s="69"/>
      <c r="AA804" s="27"/>
      <c r="AB804" s="27"/>
      <c r="AC804" s="27"/>
      <c r="AD804" s="27"/>
      <c r="AE804" s="27"/>
    </row>
    <row r="805" spans="1:31" s="82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27"/>
      <c r="W805" s="27"/>
      <c r="X805" s="27"/>
      <c r="Y805" s="27"/>
      <c r="Z805" s="69"/>
      <c r="AA805" s="27"/>
      <c r="AB805" s="27"/>
      <c r="AC805" s="27"/>
      <c r="AD805" s="27"/>
      <c r="AE805" s="27"/>
    </row>
    <row r="806" spans="1:31" s="82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27"/>
      <c r="W806" s="27"/>
      <c r="X806" s="27"/>
      <c r="Y806" s="27"/>
      <c r="Z806" s="69"/>
      <c r="AA806" s="27"/>
      <c r="AB806" s="27"/>
      <c r="AC806" s="27"/>
      <c r="AD806" s="27"/>
      <c r="AE806" s="27"/>
    </row>
    <row r="807" spans="1:31" s="82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27"/>
      <c r="W807" s="27"/>
      <c r="X807" s="27"/>
      <c r="Y807" s="27"/>
      <c r="Z807" s="69"/>
      <c r="AA807" s="27"/>
      <c r="AB807" s="27"/>
      <c r="AC807" s="27"/>
      <c r="AD807" s="27"/>
      <c r="AE807" s="27"/>
    </row>
    <row r="808" spans="1:31" s="82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27"/>
      <c r="W808" s="27"/>
      <c r="X808" s="27"/>
      <c r="Y808" s="27"/>
      <c r="Z808" s="69"/>
      <c r="AA808" s="27"/>
      <c r="AB808" s="27"/>
      <c r="AC808" s="27"/>
      <c r="AD808" s="27"/>
      <c r="AE808" s="27"/>
    </row>
    <row r="809" spans="1:31" s="82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27"/>
      <c r="W809" s="27"/>
      <c r="X809" s="27"/>
      <c r="Y809" s="27"/>
      <c r="Z809" s="69"/>
      <c r="AA809" s="27"/>
      <c r="AB809" s="27"/>
      <c r="AC809" s="27"/>
      <c r="AD809" s="27"/>
      <c r="AE809" s="27"/>
    </row>
    <row r="810" spans="1:31" s="82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27"/>
      <c r="W810" s="27"/>
      <c r="X810" s="27"/>
      <c r="Y810" s="27"/>
      <c r="Z810" s="69"/>
      <c r="AA810" s="27"/>
      <c r="AB810" s="27"/>
      <c r="AC810" s="27"/>
      <c r="AD810" s="27"/>
      <c r="AE810" s="27"/>
    </row>
    <row r="811" spans="1:31" s="82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27"/>
      <c r="W811" s="27"/>
      <c r="X811" s="27"/>
      <c r="Y811" s="27"/>
      <c r="Z811" s="69"/>
      <c r="AA811" s="27"/>
      <c r="AB811" s="27"/>
      <c r="AC811" s="27"/>
      <c r="AD811" s="27"/>
      <c r="AE811" s="27"/>
    </row>
    <row r="812" spans="1:31" s="82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27"/>
      <c r="W812" s="27"/>
      <c r="X812" s="27"/>
      <c r="Y812" s="27"/>
      <c r="Z812" s="69"/>
      <c r="AA812" s="27"/>
      <c r="AB812" s="27"/>
      <c r="AC812" s="27"/>
      <c r="AD812" s="27"/>
      <c r="AE812" s="27"/>
    </row>
    <row r="813" spans="1:31" s="82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27"/>
      <c r="W813" s="27"/>
      <c r="X813" s="27"/>
      <c r="Y813" s="27"/>
      <c r="Z813" s="69"/>
      <c r="AA813" s="27"/>
      <c r="AB813" s="27"/>
      <c r="AC813" s="27"/>
      <c r="AD813" s="27"/>
      <c r="AE813" s="27"/>
    </row>
    <row r="814" spans="1:31" s="82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27"/>
      <c r="W814" s="27"/>
      <c r="X814" s="27"/>
      <c r="Y814" s="27"/>
      <c r="Z814" s="69"/>
      <c r="AA814" s="27"/>
      <c r="AB814" s="27"/>
      <c r="AC814" s="27"/>
      <c r="AD814" s="27"/>
      <c r="AE814" s="27"/>
    </row>
    <row r="815" spans="1:31" s="82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27"/>
      <c r="W815" s="27"/>
      <c r="X815" s="27"/>
      <c r="Y815" s="27"/>
      <c r="Z815" s="69"/>
      <c r="AA815" s="27"/>
      <c r="AB815" s="27"/>
      <c r="AC815" s="27"/>
      <c r="AD815" s="27"/>
      <c r="AE815" s="27"/>
    </row>
    <row r="816" spans="1:31" s="82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27"/>
      <c r="W816" s="27"/>
      <c r="X816" s="27"/>
      <c r="Y816" s="27"/>
      <c r="Z816" s="69"/>
      <c r="AA816" s="27"/>
      <c r="AB816" s="27"/>
      <c r="AC816" s="27"/>
      <c r="AD816" s="27"/>
      <c r="AE816" s="27"/>
    </row>
    <row r="817" spans="1:31" s="82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27"/>
      <c r="W817" s="27"/>
      <c r="X817" s="27"/>
      <c r="Y817" s="27"/>
      <c r="Z817" s="69"/>
      <c r="AA817" s="27"/>
      <c r="AB817" s="27"/>
      <c r="AC817" s="27"/>
      <c r="AD817" s="27"/>
      <c r="AE817" s="27"/>
    </row>
    <row r="818" spans="1:31" s="82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27"/>
      <c r="W818" s="27"/>
      <c r="X818" s="27"/>
      <c r="Y818" s="27"/>
      <c r="Z818" s="69"/>
      <c r="AA818" s="27"/>
      <c r="AB818" s="27"/>
      <c r="AC818" s="27"/>
      <c r="AD818" s="27"/>
      <c r="AE818" s="27"/>
    </row>
    <row r="819" spans="1:31" s="82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27"/>
      <c r="W819" s="27"/>
      <c r="X819" s="27"/>
      <c r="Y819" s="27"/>
      <c r="Z819" s="69"/>
      <c r="AA819" s="27"/>
      <c r="AB819" s="27"/>
      <c r="AC819" s="27"/>
      <c r="AD819" s="27"/>
      <c r="AE819" s="27"/>
    </row>
    <row r="820" spans="1:31" s="82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27"/>
      <c r="W820" s="27"/>
      <c r="X820" s="27"/>
      <c r="Y820" s="27"/>
      <c r="Z820" s="69"/>
      <c r="AA820" s="27"/>
      <c r="AB820" s="27"/>
      <c r="AC820" s="27"/>
      <c r="AD820" s="27"/>
      <c r="AE820" s="27"/>
    </row>
    <row r="821" spans="1:31" s="82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27"/>
      <c r="W821" s="27"/>
      <c r="X821" s="27"/>
      <c r="Y821" s="27"/>
      <c r="Z821" s="69"/>
      <c r="AA821" s="27"/>
      <c r="AB821" s="27"/>
      <c r="AC821" s="27"/>
      <c r="AD821" s="27"/>
      <c r="AE821" s="27"/>
    </row>
    <row r="822" spans="1:31" s="82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27"/>
      <c r="W822" s="27"/>
      <c r="X822" s="27"/>
      <c r="Y822" s="27"/>
      <c r="Z822" s="69"/>
      <c r="AA822" s="27"/>
      <c r="AB822" s="27"/>
      <c r="AC822" s="27"/>
      <c r="AD822" s="27"/>
      <c r="AE822" s="27"/>
    </row>
    <row r="823" spans="1:31" s="82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27"/>
      <c r="W823" s="27"/>
      <c r="X823" s="27"/>
      <c r="Y823" s="27"/>
      <c r="Z823" s="69"/>
      <c r="AA823" s="27"/>
      <c r="AB823" s="27"/>
      <c r="AC823" s="27"/>
      <c r="AD823" s="27"/>
      <c r="AE823" s="27"/>
    </row>
    <row r="824" spans="1:31" s="82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27"/>
      <c r="W824" s="27"/>
      <c r="X824" s="27"/>
      <c r="Y824" s="27"/>
      <c r="Z824" s="69"/>
      <c r="AA824" s="27"/>
      <c r="AB824" s="27"/>
      <c r="AC824" s="27"/>
      <c r="AD824" s="27"/>
      <c r="AE824" s="27"/>
    </row>
    <row r="825" spans="1:31" s="82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27"/>
      <c r="W825" s="27"/>
      <c r="X825" s="27"/>
      <c r="Y825" s="27"/>
      <c r="Z825" s="69"/>
      <c r="AA825" s="27"/>
      <c r="AB825" s="27"/>
      <c r="AC825" s="27"/>
      <c r="AD825" s="27"/>
      <c r="AE825" s="27"/>
    </row>
    <row r="826" spans="1:31" s="82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27"/>
      <c r="W826" s="27"/>
      <c r="X826" s="27"/>
      <c r="Y826" s="27"/>
      <c r="Z826" s="69"/>
      <c r="AA826" s="27"/>
      <c r="AB826" s="27"/>
      <c r="AC826" s="27"/>
      <c r="AD826" s="27"/>
      <c r="AE826" s="27"/>
    </row>
    <row r="827" spans="1:31" s="82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27"/>
      <c r="W827" s="27"/>
      <c r="X827" s="27"/>
      <c r="Y827" s="27"/>
      <c r="Z827" s="69"/>
      <c r="AA827" s="27"/>
      <c r="AB827" s="27"/>
      <c r="AC827" s="27"/>
      <c r="AD827" s="27"/>
      <c r="AE827" s="27"/>
    </row>
    <row r="828" spans="1:31" s="82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27"/>
      <c r="W828" s="27"/>
      <c r="X828" s="27"/>
      <c r="Y828" s="27"/>
      <c r="Z828" s="69"/>
      <c r="AA828" s="27"/>
      <c r="AB828" s="27"/>
      <c r="AC828" s="27"/>
      <c r="AD828" s="27"/>
      <c r="AE828" s="27"/>
    </row>
    <row r="829" spans="1:31" s="82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27"/>
      <c r="W829" s="27"/>
      <c r="X829" s="27"/>
      <c r="Y829" s="27"/>
      <c r="Z829" s="69"/>
      <c r="AA829" s="27"/>
      <c r="AB829" s="27"/>
      <c r="AC829" s="27"/>
      <c r="AD829" s="27"/>
      <c r="AE829" s="27"/>
    </row>
    <row r="830" spans="1:31" s="82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27"/>
      <c r="W830" s="27"/>
      <c r="X830" s="27"/>
      <c r="Y830" s="27"/>
      <c r="Z830" s="69"/>
      <c r="AA830" s="27"/>
      <c r="AB830" s="27"/>
      <c r="AC830" s="27"/>
      <c r="AD830" s="27"/>
      <c r="AE830" s="27"/>
    </row>
    <row r="831" spans="1:31" s="82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27"/>
      <c r="W831" s="27"/>
      <c r="X831" s="27"/>
      <c r="Y831" s="27"/>
      <c r="Z831" s="69"/>
      <c r="AA831" s="27"/>
      <c r="AB831" s="27"/>
      <c r="AC831" s="27"/>
      <c r="AD831" s="27"/>
      <c r="AE831" s="27"/>
    </row>
    <row r="832" spans="1:31" s="82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27"/>
      <c r="W832" s="27"/>
      <c r="X832" s="27"/>
      <c r="Y832" s="27"/>
      <c r="Z832" s="69"/>
      <c r="AA832" s="27"/>
      <c r="AB832" s="27"/>
      <c r="AC832" s="27"/>
      <c r="AD832" s="27"/>
      <c r="AE832" s="27"/>
    </row>
    <row r="833" spans="1:31" s="82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27"/>
      <c r="W833" s="27"/>
      <c r="X833" s="27"/>
      <c r="Y833" s="27"/>
      <c r="Z833" s="69"/>
      <c r="AA833" s="27"/>
      <c r="AB833" s="27"/>
      <c r="AC833" s="27"/>
      <c r="AD833" s="27"/>
      <c r="AE833" s="27"/>
    </row>
    <row r="834" spans="1:31" s="82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27"/>
      <c r="W834" s="27"/>
      <c r="X834" s="27"/>
      <c r="Y834" s="27"/>
      <c r="Z834" s="69"/>
      <c r="AA834" s="27"/>
      <c r="AB834" s="27"/>
      <c r="AC834" s="27"/>
      <c r="AD834" s="27"/>
      <c r="AE834" s="27"/>
    </row>
    <row r="835" spans="1:31" s="82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27"/>
      <c r="W835" s="27"/>
      <c r="X835" s="27"/>
      <c r="Y835" s="27"/>
      <c r="Z835" s="69"/>
      <c r="AA835" s="27"/>
      <c r="AB835" s="27"/>
      <c r="AC835" s="27"/>
      <c r="AD835" s="27"/>
      <c r="AE835" s="27"/>
    </row>
    <row r="836" spans="1:31" s="82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27"/>
      <c r="W836" s="27"/>
      <c r="X836" s="27"/>
      <c r="Y836" s="27"/>
      <c r="Z836" s="69"/>
      <c r="AA836" s="27"/>
      <c r="AB836" s="27"/>
      <c r="AC836" s="27"/>
      <c r="AD836" s="27"/>
      <c r="AE836" s="27"/>
    </row>
    <row r="837" spans="1:31" s="82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27"/>
      <c r="W837" s="27"/>
      <c r="X837" s="27"/>
      <c r="Y837" s="27"/>
      <c r="Z837" s="69"/>
      <c r="AA837" s="27"/>
      <c r="AB837" s="27"/>
      <c r="AC837" s="27"/>
      <c r="AD837" s="27"/>
      <c r="AE837" s="27"/>
    </row>
    <row r="838" spans="1:31" s="82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27"/>
      <c r="W838" s="27"/>
      <c r="X838" s="27"/>
      <c r="Y838" s="27"/>
      <c r="Z838" s="69"/>
      <c r="AA838" s="27"/>
      <c r="AB838" s="27"/>
      <c r="AC838" s="27"/>
      <c r="AD838" s="27"/>
      <c r="AE838" s="27"/>
    </row>
    <row r="839" spans="1:31" s="82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27"/>
      <c r="W839" s="27"/>
      <c r="X839" s="27"/>
      <c r="Y839" s="27"/>
      <c r="Z839" s="69"/>
      <c r="AA839" s="27"/>
      <c r="AB839" s="27"/>
      <c r="AC839" s="27"/>
      <c r="AD839" s="27"/>
      <c r="AE839" s="27"/>
    </row>
    <row r="840" spans="1:31" s="82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27"/>
      <c r="W840" s="27"/>
      <c r="X840" s="27"/>
      <c r="Y840" s="27"/>
      <c r="Z840" s="69"/>
      <c r="AA840" s="27"/>
      <c r="AB840" s="27"/>
      <c r="AC840" s="27"/>
      <c r="AD840" s="27"/>
      <c r="AE840" s="27"/>
    </row>
    <row r="841" spans="1:31" s="82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27"/>
      <c r="W841" s="27"/>
      <c r="X841" s="27"/>
      <c r="Y841" s="27"/>
      <c r="Z841" s="69"/>
      <c r="AA841" s="27"/>
      <c r="AB841" s="27"/>
      <c r="AC841" s="27"/>
      <c r="AD841" s="27"/>
      <c r="AE841" s="27"/>
    </row>
    <row r="842" spans="1:31" s="82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27"/>
      <c r="W842" s="27"/>
      <c r="X842" s="27"/>
      <c r="Y842" s="27"/>
      <c r="Z842" s="69"/>
      <c r="AA842" s="27"/>
      <c r="AB842" s="27"/>
      <c r="AC842" s="27"/>
      <c r="AD842" s="27"/>
      <c r="AE842" s="27"/>
    </row>
    <row r="843" spans="1:31" s="82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27"/>
      <c r="W843" s="27"/>
      <c r="X843" s="27"/>
      <c r="Y843" s="27"/>
      <c r="Z843" s="69"/>
      <c r="AA843" s="27"/>
      <c r="AB843" s="27"/>
      <c r="AC843" s="27"/>
      <c r="AD843" s="27"/>
      <c r="AE843" s="27"/>
    </row>
    <row r="844" spans="1:31" s="82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27"/>
      <c r="W844" s="27"/>
      <c r="X844" s="27"/>
      <c r="Y844" s="27"/>
      <c r="Z844" s="69"/>
      <c r="AA844" s="27"/>
      <c r="AB844" s="27"/>
      <c r="AC844" s="27"/>
      <c r="AD844" s="27"/>
      <c r="AE844" s="27"/>
    </row>
    <row r="845" spans="1:31" s="82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27"/>
      <c r="W845" s="27"/>
      <c r="X845" s="27"/>
      <c r="Y845" s="27"/>
      <c r="Z845" s="69"/>
      <c r="AA845" s="27"/>
      <c r="AB845" s="27"/>
      <c r="AC845" s="27"/>
      <c r="AD845" s="27"/>
      <c r="AE845" s="27"/>
    </row>
    <row r="846" spans="1:31" s="82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27"/>
      <c r="W846" s="27"/>
      <c r="X846" s="27"/>
      <c r="Y846" s="27"/>
      <c r="Z846" s="69"/>
      <c r="AA846" s="27"/>
      <c r="AB846" s="27"/>
      <c r="AC846" s="27"/>
      <c r="AD846" s="27"/>
      <c r="AE846" s="27"/>
    </row>
    <row r="847" spans="1:31" s="82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27"/>
      <c r="W847" s="27"/>
      <c r="X847" s="27"/>
      <c r="Y847" s="27"/>
      <c r="Z847" s="69"/>
      <c r="AA847" s="27"/>
      <c r="AB847" s="27"/>
      <c r="AC847" s="27"/>
      <c r="AD847" s="27"/>
      <c r="AE847" s="27"/>
    </row>
    <row r="848" spans="1:31" s="82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27"/>
      <c r="W848" s="27"/>
      <c r="X848" s="27"/>
      <c r="Y848" s="27"/>
      <c r="Z848" s="69"/>
      <c r="AA848" s="27"/>
      <c r="AB848" s="27"/>
      <c r="AC848" s="27"/>
      <c r="AD848" s="27"/>
      <c r="AE848" s="27"/>
    </row>
    <row r="849" spans="1:31" s="82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27"/>
      <c r="W849" s="27"/>
      <c r="X849" s="27"/>
      <c r="Y849" s="27"/>
      <c r="Z849" s="69"/>
      <c r="AA849" s="27"/>
      <c r="AB849" s="27"/>
      <c r="AC849" s="27"/>
      <c r="AD849" s="27"/>
      <c r="AE849" s="27"/>
    </row>
    <row r="850" spans="1:31" s="82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27"/>
      <c r="W850" s="27"/>
      <c r="X850" s="27"/>
      <c r="Y850" s="27"/>
      <c r="Z850" s="69"/>
      <c r="AA850" s="27"/>
      <c r="AB850" s="27"/>
      <c r="AC850" s="27"/>
      <c r="AD850" s="27"/>
      <c r="AE850" s="27"/>
    </row>
    <row r="851" spans="1:31" s="82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27"/>
      <c r="W851" s="27"/>
      <c r="X851" s="27"/>
      <c r="Y851" s="27"/>
      <c r="Z851" s="69"/>
      <c r="AA851" s="27"/>
      <c r="AB851" s="27"/>
      <c r="AC851" s="27"/>
      <c r="AD851" s="27"/>
      <c r="AE851" s="27"/>
    </row>
    <row r="852" spans="1:31" s="82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27"/>
      <c r="W852" s="27"/>
      <c r="X852" s="27"/>
      <c r="Y852" s="27"/>
      <c r="Z852" s="69"/>
      <c r="AA852" s="27"/>
      <c r="AB852" s="27"/>
      <c r="AC852" s="27"/>
      <c r="AD852" s="27"/>
      <c r="AE852" s="27"/>
    </row>
    <row r="853" spans="1:31" s="82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27"/>
      <c r="W853" s="27"/>
      <c r="X853" s="27"/>
      <c r="Y853" s="27"/>
      <c r="Z853" s="69"/>
      <c r="AA853" s="27"/>
      <c r="AB853" s="27"/>
      <c r="AC853" s="27"/>
      <c r="AD853" s="27"/>
      <c r="AE853" s="27"/>
    </row>
    <row r="854" spans="1:31" s="82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27"/>
      <c r="W854" s="27"/>
      <c r="X854" s="27"/>
      <c r="Y854" s="27"/>
      <c r="Z854" s="69"/>
      <c r="AA854" s="27"/>
      <c r="AB854" s="27"/>
      <c r="AC854" s="27"/>
      <c r="AD854" s="27"/>
      <c r="AE854" s="27"/>
    </row>
    <row r="855" spans="1:31" s="82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27"/>
      <c r="W855" s="27"/>
      <c r="X855" s="27"/>
      <c r="Y855" s="27"/>
      <c r="Z855" s="69"/>
      <c r="AA855" s="27"/>
      <c r="AB855" s="27"/>
      <c r="AC855" s="27"/>
      <c r="AD855" s="27"/>
      <c r="AE855" s="27"/>
    </row>
    <row r="856" spans="1:31" s="82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27"/>
      <c r="W856" s="27"/>
      <c r="X856" s="27"/>
      <c r="Y856" s="27"/>
      <c r="Z856" s="69"/>
      <c r="AA856" s="27"/>
      <c r="AB856" s="27"/>
      <c r="AC856" s="27"/>
      <c r="AD856" s="27"/>
      <c r="AE856" s="27"/>
    </row>
    <row r="857" spans="1:31" s="82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27"/>
      <c r="W857" s="27"/>
      <c r="X857" s="27"/>
      <c r="Y857" s="27"/>
      <c r="Z857" s="69"/>
      <c r="AA857" s="27"/>
      <c r="AB857" s="27"/>
      <c r="AC857" s="27"/>
      <c r="AD857" s="27"/>
      <c r="AE857" s="27"/>
    </row>
    <row r="858" spans="1:31" s="82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27"/>
      <c r="W858" s="27"/>
      <c r="X858" s="27"/>
      <c r="Y858" s="27"/>
      <c r="Z858" s="69"/>
      <c r="AA858" s="27"/>
      <c r="AB858" s="27"/>
      <c r="AC858" s="27"/>
      <c r="AD858" s="27"/>
      <c r="AE858" s="27"/>
    </row>
    <row r="859" spans="1:31" s="82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27"/>
      <c r="W859" s="27"/>
      <c r="X859" s="27"/>
      <c r="Y859" s="27"/>
      <c r="Z859" s="69"/>
      <c r="AA859" s="27"/>
      <c r="AB859" s="27"/>
      <c r="AC859" s="27"/>
      <c r="AD859" s="27"/>
      <c r="AE859" s="27"/>
    </row>
    <row r="860" spans="1:31" s="82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27"/>
      <c r="W860" s="27"/>
      <c r="X860" s="27"/>
      <c r="Y860" s="27"/>
      <c r="Z860" s="69"/>
      <c r="AA860" s="27"/>
      <c r="AB860" s="27"/>
      <c r="AC860" s="27"/>
      <c r="AD860" s="27"/>
      <c r="AE860" s="27"/>
    </row>
    <row r="861" spans="1:31" s="82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27"/>
      <c r="W861" s="27"/>
      <c r="X861" s="27"/>
      <c r="Y861" s="27"/>
      <c r="Z861" s="69"/>
      <c r="AA861" s="27"/>
      <c r="AB861" s="27"/>
      <c r="AC861" s="27"/>
      <c r="AD861" s="27"/>
      <c r="AE861" s="27"/>
    </row>
    <row r="862" spans="1:31" s="82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27"/>
      <c r="W862" s="27"/>
      <c r="X862" s="27"/>
      <c r="Y862" s="27"/>
      <c r="Z862" s="69"/>
      <c r="AA862" s="27"/>
      <c r="AB862" s="27"/>
      <c r="AC862" s="27"/>
      <c r="AD862" s="27"/>
      <c r="AE862" s="27"/>
    </row>
    <row r="863" spans="1:31" s="82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27"/>
      <c r="W863" s="27"/>
      <c r="X863" s="27"/>
      <c r="Y863" s="27"/>
      <c r="Z863" s="69"/>
      <c r="AA863" s="27"/>
      <c r="AB863" s="27"/>
      <c r="AC863" s="27"/>
      <c r="AD863" s="27"/>
      <c r="AE863" s="27"/>
    </row>
    <row r="864" spans="1:31" s="82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27"/>
      <c r="W864" s="27"/>
      <c r="X864" s="27"/>
      <c r="Y864" s="27"/>
      <c r="Z864" s="69"/>
      <c r="AA864" s="27"/>
      <c r="AB864" s="27"/>
      <c r="AC864" s="27"/>
      <c r="AD864" s="27"/>
      <c r="AE864" s="27"/>
    </row>
    <row r="865" spans="1:31" s="82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27"/>
      <c r="W865" s="27"/>
      <c r="X865" s="27"/>
      <c r="Y865" s="27"/>
      <c r="Z865" s="69"/>
      <c r="AA865" s="27"/>
      <c r="AB865" s="27"/>
      <c r="AC865" s="27"/>
      <c r="AD865" s="27"/>
      <c r="AE865" s="27"/>
    </row>
    <row r="866" spans="1:31" s="82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27"/>
      <c r="W866" s="27"/>
      <c r="X866" s="27"/>
      <c r="Y866" s="27"/>
      <c r="Z866" s="69"/>
      <c r="AA866" s="27"/>
      <c r="AB866" s="27"/>
      <c r="AC866" s="27"/>
      <c r="AD866" s="27"/>
      <c r="AE866" s="27"/>
    </row>
    <row r="867" spans="1:31" s="82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27"/>
      <c r="W867" s="27"/>
      <c r="X867" s="27"/>
      <c r="Y867" s="27"/>
      <c r="Z867" s="69"/>
      <c r="AA867" s="27"/>
      <c r="AB867" s="27"/>
      <c r="AC867" s="27"/>
      <c r="AD867" s="27"/>
      <c r="AE867" s="27"/>
    </row>
    <row r="868" spans="1:31" s="82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27"/>
      <c r="W868" s="27"/>
      <c r="X868" s="27"/>
      <c r="Y868" s="27"/>
      <c r="Z868" s="69"/>
      <c r="AA868" s="27"/>
      <c r="AB868" s="27"/>
      <c r="AC868" s="27"/>
      <c r="AD868" s="27"/>
      <c r="AE868" s="27"/>
    </row>
    <row r="869" spans="1:31" s="82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3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27"/>
      <c r="W869" s="27"/>
      <c r="X869" s="27"/>
      <c r="Y869" s="27"/>
      <c r="Z869" s="69"/>
      <c r="AA869" s="27"/>
      <c r="AB869" s="27"/>
      <c r="AC869" s="27"/>
      <c r="AD869" s="27"/>
      <c r="AE869" s="27"/>
    </row>
    <row r="870" spans="1:31" s="82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3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27"/>
      <c r="W870" s="27"/>
      <c r="X870" s="27"/>
      <c r="Y870" s="27"/>
      <c r="Z870" s="69"/>
      <c r="AA870" s="27"/>
      <c r="AB870" s="27"/>
      <c r="AC870" s="27"/>
      <c r="AD870" s="27"/>
      <c r="AE870" s="27"/>
    </row>
    <row r="871" spans="1:31" s="82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3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27"/>
      <c r="W871" s="27"/>
      <c r="X871" s="27"/>
      <c r="Y871" s="27"/>
      <c r="Z871" s="69"/>
      <c r="AA871" s="27"/>
      <c r="AB871" s="27"/>
      <c r="AC871" s="27"/>
      <c r="AD871" s="27"/>
      <c r="AE871" s="27"/>
    </row>
    <row r="872" spans="1:31" s="82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3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27"/>
      <c r="W872" s="27"/>
      <c r="X872" s="27"/>
      <c r="Y872" s="27"/>
      <c r="Z872" s="69"/>
      <c r="AA872" s="27"/>
      <c r="AB872" s="27"/>
      <c r="AC872" s="27"/>
      <c r="AD872" s="27"/>
      <c r="AE872" s="27"/>
    </row>
    <row r="873" spans="1:31" s="82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3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27"/>
      <c r="W873" s="27"/>
      <c r="X873" s="27"/>
      <c r="Y873" s="27"/>
      <c r="Z873" s="69"/>
      <c r="AA873" s="27"/>
      <c r="AB873" s="27"/>
      <c r="AC873" s="27"/>
      <c r="AD873" s="27"/>
      <c r="AE873" s="27"/>
    </row>
    <row r="874" spans="1:31" s="82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3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27"/>
      <c r="W874" s="27"/>
      <c r="X874" s="27"/>
      <c r="Y874" s="27"/>
      <c r="Z874" s="69"/>
      <c r="AA874" s="27"/>
      <c r="AB874" s="27"/>
      <c r="AC874" s="27"/>
      <c r="AD874" s="27"/>
      <c r="AE874" s="27"/>
    </row>
    <row r="875" spans="1:31" s="82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3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27"/>
      <c r="W875" s="27"/>
      <c r="X875" s="27"/>
      <c r="Y875" s="27"/>
      <c r="Z875" s="69"/>
      <c r="AA875" s="27"/>
      <c r="AB875" s="27"/>
      <c r="AC875" s="27"/>
      <c r="AD875" s="27"/>
      <c r="AE875" s="27"/>
    </row>
    <row r="876" spans="1:31" s="82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3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27"/>
      <c r="W876" s="27"/>
      <c r="X876" s="27"/>
      <c r="Y876" s="27"/>
      <c r="Z876" s="69"/>
      <c r="AA876" s="27"/>
      <c r="AB876" s="27"/>
      <c r="AC876" s="27"/>
      <c r="AD876" s="27"/>
      <c r="AE876" s="27"/>
    </row>
    <row r="877" spans="1:31" s="82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3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27"/>
      <c r="W877" s="27"/>
      <c r="X877" s="27"/>
      <c r="Y877" s="27"/>
      <c r="Z877" s="69"/>
      <c r="AA877" s="27"/>
      <c r="AB877" s="27"/>
      <c r="AC877" s="27"/>
      <c r="AD877" s="27"/>
      <c r="AE877" s="27"/>
    </row>
    <row r="878" spans="1:31" s="82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3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27"/>
      <c r="W878" s="27"/>
      <c r="X878" s="27"/>
      <c r="Y878" s="27"/>
      <c r="Z878" s="69"/>
      <c r="AA878" s="27"/>
      <c r="AB878" s="27"/>
      <c r="AC878" s="27"/>
      <c r="AD878" s="27"/>
      <c r="AE878" s="27"/>
    </row>
    <row r="879" spans="1:31" s="82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3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27"/>
      <c r="W879" s="27"/>
      <c r="X879" s="27"/>
      <c r="Y879" s="27"/>
      <c r="Z879" s="69"/>
      <c r="AA879" s="27"/>
      <c r="AB879" s="27"/>
      <c r="AC879" s="27"/>
      <c r="AD879" s="27"/>
      <c r="AE879" s="27"/>
    </row>
    <row r="880" spans="1:31" s="82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3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27"/>
      <c r="W880" s="27"/>
      <c r="X880" s="27"/>
      <c r="Y880" s="27"/>
      <c r="Z880" s="69"/>
      <c r="AA880" s="27"/>
      <c r="AB880" s="27"/>
      <c r="AC880" s="27"/>
      <c r="AD880" s="27"/>
      <c r="AE880" s="27"/>
    </row>
    <row r="881" spans="1:31" s="82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3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27"/>
      <c r="W881" s="27"/>
      <c r="X881" s="27"/>
      <c r="Y881" s="27"/>
      <c r="Z881" s="69"/>
      <c r="AA881" s="27"/>
      <c r="AB881" s="27"/>
      <c r="AC881" s="27"/>
      <c r="AD881" s="27"/>
      <c r="AE881" s="27"/>
    </row>
    <row r="882" spans="1:31" s="82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3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27"/>
      <c r="W882" s="27"/>
      <c r="X882" s="27"/>
      <c r="Y882" s="27"/>
      <c r="Z882" s="69"/>
      <c r="AA882" s="27"/>
      <c r="AB882" s="27"/>
      <c r="AC882" s="27"/>
      <c r="AD882" s="27"/>
      <c r="AE882" s="27"/>
    </row>
    <row r="883" spans="1:31" s="82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3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27"/>
      <c r="W883" s="27"/>
      <c r="X883" s="27"/>
      <c r="Y883" s="27"/>
      <c r="Z883" s="69"/>
      <c r="AA883" s="27"/>
      <c r="AB883" s="27"/>
      <c r="AC883" s="27"/>
      <c r="AD883" s="27"/>
      <c r="AE883" s="27"/>
    </row>
    <row r="884" spans="1:31" s="82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3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27"/>
      <c r="W884" s="27"/>
      <c r="X884" s="27"/>
      <c r="Y884" s="27"/>
      <c r="Z884" s="69"/>
      <c r="AA884" s="27"/>
      <c r="AB884" s="27"/>
      <c r="AC884" s="27"/>
      <c r="AD884" s="27"/>
      <c r="AE884" s="27"/>
    </row>
    <row r="885" spans="1:31" s="82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3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27"/>
      <c r="W885" s="27"/>
      <c r="X885" s="27"/>
      <c r="Y885" s="27"/>
      <c r="Z885" s="69"/>
      <c r="AA885" s="27"/>
      <c r="AB885" s="27"/>
      <c r="AC885" s="27"/>
      <c r="AD885" s="27"/>
      <c r="AE885" s="27"/>
    </row>
    <row r="886" spans="1:31" s="82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3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27"/>
      <c r="W886" s="27"/>
      <c r="X886" s="27"/>
      <c r="Y886" s="27"/>
      <c r="Z886" s="69"/>
      <c r="AA886" s="27"/>
      <c r="AB886" s="27"/>
      <c r="AC886" s="27"/>
      <c r="AD886" s="27"/>
      <c r="AE886" s="27"/>
    </row>
    <row r="65442" spans="31:31" ht="12.75" customHeight="1" x14ac:dyDescent="0.25">
      <c r="AE65442" s="59"/>
    </row>
    <row r="65447" spans="31:31" ht="12.75" customHeight="1" x14ac:dyDescent="0.25">
      <c r="AE65447" s="29"/>
    </row>
    <row r="65449" spans="31:31" ht="12.75" customHeight="1" x14ac:dyDescent="0.25">
      <c r="AE65449" s="28"/>
    </row>
  </sheetData>
  <autoFilter ref="A7:W47">
    <filterColumn colId="4">
      <colorFilter dxfId="1" cellColor="0"/>
    </filterColumn>
    <filterColumn colId="13" showButton="0"/>
    <filterColumn colId="15" showButton="0"/>
    <filterColumn colId="17" showButton="0"/>
    <filterColumn colId="19" showButton="0"/>
  </autoFilter>
  <mergeCells count="28">
    <mergeCell ref="AA4:AA7"/>
    <mergeCell ref="Z4:Z7"/>
    <mergeCell ref="Y4:Y7"/>
    <mergeCell ref="T6:U7"/>
    <mergeCell ref="R6:S7"/>
    <mergeCell ref="W4:W7"/>
    <mergeCell ref="N4:U5"/>
    <mergeCell ref="X4:X7"/>
    <mergeCell ref="N6:O7"/>
    <mergeCell ref="V4:V7"/>
    <mergeCell ref="A4:A7"/>
    <mergeCell ref="B4:B7"/>
    <mergeCell ref="E4:E7"/>
    <mergeCell ref="C6:C7"/>
    <mergeCell ref="D6:D7"/>
    <mergeCell ref="C4:D5"/>
    <mergeCell ref="X2:Z2"/>
    <mergeCell ref="F4:F7"/>
    <mergeCell ref="G4:G7"/>
    <mergeCell ref="L6:L7"/>
    <mergeCell ref="P6:Q7"/>
    <mergeCell ref="I6:I7"/>
    <mergeCell ref="I5:M5"/>
    <mergeCell ref="M6:M7"/>
    <mergeCell ref="H4:H7"/>
    <mergeCell ref="I4:M4"/>
    <mergeCell ref="J6:J7"/>
    <mergeCell ref="K6:K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AG863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G17" sqref="G17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28515625" style="42" customWidth="1"/>
    <col min="4" max="4" width="12.28515625" style="42" customWidth="1"/>
    <col min="5" max="5" width="24.5703125" style="38" customWidth="1"/>
    <col min="6" max="6" width="22.7109375" style="38" customWidth="1"/>
    <col min="7" max="7" width="13.28515625" style="38" customWidth="1"/>
    <col min="8" max="8" width="7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4" width="7.85546875" style="38" customWidth="1"/>
    <col min="15" max="15" width="6.42578125" style="44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94" customWidth="1"/>
    <col min="22" max="22" width="10.28515625" style="38" customWidth="1"/>
    <col min="23" max="23" width="16" style="51" customWidth="1"/>
    <col min="24" max="24" width="13.5703125" style="51" customWidth="1"/>
    <col min="25" max="25" width="15" style="43" customWidth="1"/>
    <col min="26" max="26" width="14.140625" style="37" customWidth="1"/>
    <col min="27" max="28" width="9.140625" style="37"/>
    <col min="29" max="29" width="7.5703125" style="37" customWidth="1"/>
    <col min="30" max="30" width="7.7109375" style="27" customWidth="1"/>
    <col min="31" max="32" width="9.140625" style="27"/>
    <col min="33" max="16384" width="9.140625" style="37"/>
  </cols>
  <sheetData>
    <row r="1" spans="1:32" ht="12.75" customHeight="1" x14ac:dyDescent="0.25">
      <c r="A1" s="52" t="s">
        <v>252</v>
      </c>
      <c r="B1" s="50"/>
      <c r="C1" s="87"/>
      <c r="D1" s="87"/>
      <c r="E1" s="88"/>
      <c r="F1" s="88"/>
      <c r="G1" s="88"/>
      <c r="H1" s="88"/>
      <c r="I1" s="88"/>
      <c r="J1" s="88"/>
      <c r="K1" s="88"/>
      <c r="L1" s="88"/>
      <c r="M1" s="88"/>
      <c r="N1" s="88"/>
      <c r="O1" s="89"/>
      <c r="P1" s="88"/>
      <c r="Q1" s="88"/>
      <c r="R1" s="88"/>
      <c r="S1" s="88"/>
      <c r="T1" s="88"/>
      <c r="U1" s="90"/>
      <c r="V1" s="88"/>
      <c r="Y1" s="91"/>
    </row>
    <row r="2" spans="1:32" ht="22.5" customHeight="1" x14ac:dyDescent="0.25">
      <c r="A2" s="329" t="s">
        <v>593</v>
      </c>
      <c r="B2" s="330"/>
      <c r="C2" s="87"/>
      <c r="D2" s="87"/>
      <c r="E2" s="329"/>
      <c r="F2" s="88"/>
      <c r="G2" s="88"/>
      <c r="H2" s="88"/>
      <c r="I2" s="88"/>
      <c r="J2" s="88"/>
      <c r="K2" s="88"/>
      <c r="L2" s="88"/>
      <c r="M2" s="88"/>
      <c r="N2" s="88"/>
      <c r="O2" s="89"/>
      <c r="P2" s="88"/>
      <c r="Q2" s="88"/>
      <c r="R2" s="88"/>
      <c r="S2" s="88"/>
      <c r="T2" s="88"/>
      <c r="U2" s="90"/>
      <c r="V2" s="88"/>
      <c r="Y2" s="91"/>
      <c r="AA2" s="783" t="s">
        <v>595</v>
      </c>
      <c r="AB2" s="783"/>
      <c r="AC2" s="783"/>
      <c r="AD2" s="783"/>
    </row>
    <row r="3" spans="1:32" ht="27.75" customHeight="1" thickBot="1" x14ac:dyDescent="0.3">
      <c r="A3" s="332" t="s">
        <v>594</v>
      </c>
      <c r="B3" s="429">
        <f>РВ_МВ_Банкя!B3</f>
        <v>46204</v>
      </c>
      <c r="C3" s="87"/>
      <c r="D3" s="87"/>
      <c r="E3" s="56"/>
      <c r="F3" s="88"/>
      <c r="G3" s="88"/>
      <c r="H3" s="88"/>
      <c r="I3" s="88"/>
      <c r="J3" s="86"/>
      <c r="K3" s="86"/>
      <c r="L3" s="86"/>
      <c r="M3" s="86"/>
      <c r="N3" s="86"/>
      <c r="O3" s="89"/>
      <c r="P3" s="88"/>
      <c r="Q3" s="88"/>
      <c r="R3" s="88"/>
      <c r="S3" s="88"/>
      <c r="T3" s="88"/>
      <c r="U3" s="90"/>
      <c r="V3" s="88"/>
      <c r="Y3" s="91"/>
      <c r="AA3" s="60" t="s">
        <v>423</v>
      </c>
      <c r="AB3" s="60" t="s">
        <v>424</v>
      </c>
      <c r="AC3" s="60" t="s">
        <v>425</v>
      </c>
      <c r="AD3" s="60" t="s">
        <v>426</v>
      </c>
    </row>
    <row r="4" spans="1:32" ht="12.75" customHeight="1" thickBot="1" x14ac:dyDescent="0.3">
      <c r="A4" s="802" t="s">
        <v>229</v>
      </c>
      <c r="B4" s="802" t="s">
        <v>158</v>
      </c>
      <c r="C4" s="770" t="s">
        <v>45</v>
      </c>
      <c r="D4" s="771"/>
      <c r="E4" s="805" t="s">
        <v>227</v>
      </c>
      <c r="F4" s="807" t="s">
        <v>233</v>
      </c>
      <c r="G4" s="807" t="s">
        <v>208</v>
      </c>
      <c r="H4" s="790" t="s">
        <v>250</v>
      </c>
      <c r="I4" s="807" t="s">
        <v>234</v>
      </c>
      <c r="J4" s="808" t="s">
        <v>285</v>
      </c>
      <c r="K4" s="809"/>
      <c r="L4" s="809"/>
      <c r="M4" s="809"/>
      <c r="N4" s="810"/>
      <c r="O4" s="770" t="s">
        <v>540</v>
      </c>
      <c r="P4" s="784"/>
      <c r="Q4" s="784"/>
      <c r="R4" s="784"/>
      <c r="S4" s="784"/>
      <c r="T4" s="784"/>
      <c r="U4" s="785"/>
      <c r="V4" s="786"/>
      <c r="W4" s="676" t="s">
        <v>334</v>
      </c>
      <c r="X4" s="677"/>
      <c r="Y4" s="790" t="s">
        <v>111</v>
      </c>
      <c r="AA4" s="639" t="s">
        <v>342</v>
      </c>
      <c r="AB4" s="639" t="s">
        <v>342</v>
      </c>
      <c r="AC4" s="639" t="s">
        <v>342</v>
      </c>
      <c r="AD4" s="639" t="s">
        <v>342</v>
      </c>
    </row>
    <row r="5" spans="1:32" ht="12.75" customHeight="1" thickBot="1" x14ac:dyDescent="0.3">
      <c r="A5" s="803"/>
      <c r="B5" s="803"/>
      <c r="C5" s="772"/>
      <c r="D5" s="773"/>
      <c r="E5" s="806"/>
      <c r="F5" s="803"/>
      <c r="G5" s="803"/>
      <c r="H5" s="748"/>
      <c r="I5" s="803"/>
      <c r="J5" s="791" t="s">
        <v>41</v>
      </c>
      <c r="K5" s="792"/>
      <c r="L5" s="792"/>
      <c r="M5" s="792"/>
      <c r="N5" s="793"/>
      <c r="O5" s="787"/>
      <c r="P5" s="788"/>
      <c r="Q5" s="788"/>
      <c r="R5" s="788"/>
      <c r="S5" s="788"/>
      <c r="T5" s="788"/>
      <c r="U5" s="788"/>
      <c r="V5" s="789"/>
      <c r="W5" s="678"/>
      <c r="X5" s="679"/>
      <c r="Y5" s="748"/>
      <c r="AA5" s="640"/>
      <c r="AB5" s="640"/>
      <c r="AC5" s="640"/>
      <c r="AD5" s="640"/>
    </row>
    <row r="6" spans="1:32" ht="12.75" customHeight="1" x14ac:dyDescent="0.25">
      <c r="A6" s="803"/>
      <c r="B6" s="803"/>
      <c r="C6" s="748" t="s">
        <v>13</v>
      </c>
      <c r="D6" s="748" t="s">
        <v>14</v>
      </c>
      <c r="E6" s="806"/>
      <c r="F6" s="803"/>
      <c r="G6" s="803"/>
      <c r="H6" s="748"/>
      <c r="I6" s="803"/>
      <c r="J6" s="800" t="s">
        <v>235</v>
      </c>
      <c r="K6" s="801" t="s">
        <v>275</v>
      </c>
      <c r="L6" s="801" t="s">
        <v>276</v>
      </c>
      <c r="M6" s="812" t="s">
        <v>236</v>
      </c>
      <c r="N6" s="811" t="s">
        <v>279</v>
      </c>
      <c r="O6" s="794" t="s">
        <v>202</v>
      </c>
      <c r="P6" s="798"/>
      <c r="Q6" s="794" t="s">
        <v>102</v>
      </c>
      <c r="R6" s="798"/>
      <c r="S6" s="794" t="s">
        <v>244</v>
      </c>
      <c r="T6" s="798"/>
      <c r="U6" s="794" t="s">
        <v>165</v>
      </c>
      <c r="V6" s="795"/>
      <c r="W6" s="645" t="s">
        <v>335</v>
      </c>
      <c r="X6" s="645" t="s">
        <v>321</v>
      </c>
      <c r="Y6" s="748"/>
      <c r="AA6" s="640"/>
      <c r="AB6" s="640"/>
      <c r="AC6" s="640"/>
      <c r="AD6" s="640"/>
    </row>
    <row r="7" spans="1:32" ht="30" customHeight="1" x14ac:dyDescent="0.25">
      <c r="A7" s="804"/>
      <c r="B7" s="803"/>
      <c r="C7" s="748"/>
      <c r="D7" s="748"/>
      <c r="E7" s="806"/>
      <c r="F7" s="803"/>
      <c r="G7" s="803"/>
      <c r="H7" s="748"/>
      <c r="I7" s="803"/>
      <c r="J7" s="800"/>
      <c r="K7" s="748"/>
      <c r="L7" s="748"/>
      <c r="M7" s="748"/>
      <c r="N7" s="796"/>
      <c r="O7" s="796"/>
      <c r="P7" s="799"/>
      <c r="Q7" s="796"/>
      <c r="R7" s="799"/>
      <c r="S7" s="796"/>
      <c r="T7" s="799"/>
      <c r="U7" s="796"/>
      <c r="V7" s="797"/>
      <c r="W7" s="682"/>
      <c r="X7" s="682"/>
      <c r="Y7" s="748"/>
      <c r="AA7" s="641"/>
      <c r="AB7" s="641"/>
      <c r="AC7" s="641"/>
      <c r="AD7" s="641"/>
    </row>
    <row r="8" spans="1:32" s="93" customFormat="1" ht="12.75" customHeight="1" x14ac:dyDescent="0.25">
      <c r="A8" s="337" t="s">
        <v>71</v>
      </c>
      <c r="B8" s="338">
        <v>36920</v>
      </c>
      <c r="C8" s="338">
        <v>36923</v>
      </c>
      <c r="D8" s="338">
        <v>38002</v>
      </c>
      <c r="E8" s="339" t="s">
        <v>292</v>
      </c>
      <c r="F8" s="339" t="s">
        <v>2</v>
      </c>
      <c r="G8" s="339" t="s">
        <v>222</v>
      </c>
      <c r="H8" s="339" t="s">
        <v>87</v>
      </c>
      <c r="I8" s="339" t="s">
        <v>86</v>
      </c>
      <c r="J8" s="339" t="s">
        <v>297</v>
      </c>
      <c r="K8" s="339" t="s">
        <v>85</v>
      </c>
      <c r="L8" s="339" t="s">
        <v>78</v>
      </c>
      <c r="M8" s="339" t="s">
        <v>182</v>
      </c>
      <c r="N8" s="339" t="s">
        <v>116</v>
      </c>
      <c r="O8" s="340">
        <v>247</v>
      </c>
      <c r="P8" s="339"/>
      <c r="Q8" s="340"/>
      <c r="R8" s="339"/>
      <c r="S8" s="340"/>
      <c r="T8" s="339"/>
      <c r="U8" s="340">
        <v>89000</v>
      </c>
      <c r="V8" s="339"/>
      <c r="W8" s="107"/>
      <c r="X8" s="107"/>
      <c r="Y8" s="339" t="s">
        <v>12</v>
      </c>
      <c r="AA8" s="359"/>
      <c r="AB8" s="359"/>
      <c r="AC8" s="359"/>
      <c r="AD8" s="367"/>
      <c r="AE8" s="28"/>
      <c r="AF8" s="30"/>
    </row>
    <row r="9" spans="1:32" s="93" customFormat="1" ht="12.75" customHeight="1" x14ac:dyDescent="0.25">
      <c r="A9" s="337" t="s">
        <v>290</v>
      </c>
      <c r="B9" s="338">
        <v>37873</v>
      </c>
      <c r="C9" s="338">
        <v>36923</v>
      </c>
      <c r="D9" s="338">
        <v>40194</v>
      </c>
      <c r="E9" s="339" t="s">
        <v>292</v>
      </c>
      <c r="F9" s="339" t="s">
        <v>2</v>
      </c>
      <c r="G9" s="339" t="s">
        <v>222</v>
      </c>
      <c r="H9" s="339" t="s">
        <v>87</v>
      </c>
      <c r="I9" s="339" t="s">
        <v>86</v>
      </c>
      <c r="J9" s="339" t="s">
        <v>297</v>
      </c>
      <c r="K9" s="339" t="s">
        <v>85</v>
      </c>
      <c r="L9" s="339" t="s">
        <v>78</v>
      </c>
      <c r="M9" s="339" t="s">
        <v>182</v>
      </c>
      <c r="N9" s="339" t="s">
        <v>116</v>
      </c>
      <c r="O9" s="340">
        <v>132</v>
      </c>
      <c r="P9" s="339"/>
      <c r="Q9" s="340"/>
      <c r="R9" s="339"/>
      <c r="S9" s="340"/>
      <c r="T9" s="339"/>
      <c r="U9" s="340">
        <v>48230</v>
      </c>
      <c r="V9" s="339"/>
      <c r="W9" s="107"/>
      <c r="X9" s="107"/>
      <c r="Y9" s="339" t="s">
        <v>12</v>
      </c>
      <c r="AA9" s="359"/>
      <c r="AB9" s="359"/>
      <c r="AC9" s="359"/>
      <c r="AD9" s="367"/>
      <c r="AE9" s="28"/>
      <c r="AF9" s="30"/>
    </row>
    <row r="10" spans="1:32" s="93" customFormat="1" ht="12.75" customHeight="1" x14ac:dyDescent="0.25">
      <c r="A10" s="337" t="s">
        <v>291</v>
      </c>
      <c r="B10" s="338">
        <v>38189</v>
      </c>
      <c r="C10" s="338">
        <v>36923</v>
      </c>
      <c r="D10" s="338">
        <v>40194</v>
      </c>
      <c r="E10" s="339" t="s">
        <v>292</v>
      </c>
      <c r="F10" s="339" t="s">
        <v>2</v>
      </c>
      <c r="G10" s="339" t="s">
        <v>222</v>
      </c>
      <c r="H10" s="339" t="s">
        <v>87</v>
      </c>
      <c r="I10" s="339" t="s">
        <v>86</v>
      </c>
      <c r="J10" s="339" t="s">
        <v>297</v>
      </c>
      <c r="K10" s="339" t="s">
        <v>85</v>
      </c>
      <c r="L10" s="339" t="s">
        <v>78</v>
      </c>
      <c r="M10" s="339" t="s">
        <v>182</v>
      </c>
      <c r="N10" s="339" t="s">
        <v>116</v>
      </c>
      <c r="O10" s="340">
        <v>132</v>
      </c>
      <c r="P10" s="339"/>
      <c r="Q10" s="340"/>
      <c r="R10" s="339"/>
      <c r="S10" s="340"/>
      <c r="T10" s="339"/>
      <c r="U10" s="340">
        <v>48230</v>
      </c>
      <c r="V10" s="339"/>
      <c r="W10" s="61"/>
      <c r="X10" s="320"/>
      <c r="Y10" s="339" t="s">
        <v>12</v>
      </c>
      <c r="AA10" s="359"/>
      <c r="AB10" s="359"/>
      <c r="AC10" s="359"/>
      <c r="AD10" s="367"/>
      <c r="AE10" s="28"/>
      <c r="AF10" s="30"/>
    </row>
    <row r="11" spans="1:32" s="93" customFormat="1" ht="12.75" customHeight="1" x14ac:dyDescent="0.25">
      <c r="A11" s="337" t="s">
        <v>46</v>
      </c>
      <c r="B11" s="338">
        <v>38456</v>
      </c>
      <c r="C11" s="338">
        <v>36923</v>
      </c>
      <c r="D11" s="338">
        <v>39314</v>
      </c>
      <c r="E11" s="339" t="s">
        <v>292</v>
      </c>
      <c r="F11" s="339" t="s">
        <v>2</v>
      </c>
      <c r="G11" s="339" t="s">
        <v>222</v>
      </c>
      <c r="H11" s="339" t="s">
        <v>87</v>
      </c>
      <c r="I11" s="339" t="s">
        <v>86</v>
      </c>
      <c r="J11" s="339" t="s">
        <v>297</v>
      </c>
      <c r="K11" s="339" t="s">
        <v>85</v>
      </c>
      <c r="L11" s="339" t="s">
        <v>78</v>
      </c>
      <c r="M11" s="339" t="s">
        <v>182</v>
      </c>
      <c r="N11" s="339" t="s">
        <v>116</v>
      </c>
      <c r="O11" s="340">
        <v>23</v>
      </c>
      <c r="P11" s="339"/>
      <c r="Q11" s="340"/>
      <c r="R11" s="339"/>
      <c r="S11" s="340"/>
      <c r="T11" s="339"/>
      <c r="U11" s="340">
        <v>5760</v>
      </c>
      <c r="V11" s="339"/>
      <c r="W11" s="341"/>
      <c r="X11" s="320"/>
      <c r="Y11" s="339" t="s">
        <v>187</v>
      </c>
      <c r="AA11" s="359"/>
      <c r="AB11" s="359"/>
      <c r="AC11" s="359"/>
      <c r="AD11" s="328"/>
      <c r="AE11" s="27"/>
      <c r="AF11" s="26"/>
    </row>
    <row r="12" spans="1:32" s="313" customFormat="1" ht="40.5" customHeight="1" x14ac:dyDescent="0.25">
      <c r="A12" s="337" t="s">
        <v>412</v>
      </c>
      <c r="B12" s="338">
        <v>40815</v>
      </c>
      <c r="C12" s="490">
        <v>40815</v>
      </c>
      <c r="D12" s="490">
        <v>44468</v>
      </c>
      <c r="E12" s="567" t="s">
        <v>413</v>
      </c>
      <c r="F12" s="339" t="s">
        <v>2</v>
      </c>
      <c r="G12" s="339" t="s">
        <v>222</v>
      </c>
      <c r="H12" s="339" t="s">
        <v>87</v>
      </c>
      <c r="I12" s="339" t="s">
        <v>414</v>
      </c>
      <c r="J12" s="339" t="s">
        <v>297</v>
      </c>
      <c r="K12" s="339" t="s">
        <v>85</v>
      </c>
      <c r="L12" s="339" t="s">
        <v>78</v>
      </c>
      <c r="M12" s="339" t="s">
        <v>182</v>
      </c>
      <c r="N12" s="339" t="s">
        <v>116</v>
      </c>
      <c r="O12" s="351">
        <v>0.81100000000000005</v>
      </c>
      <c r="P12" s="339"/>
      <c r="Q12" s="339"/>
      <c r="R12" s="339"/>
      <c r="S12" s="339"/>
      <c r="T12" s="339"/>
      <c r="U12" s="340">
        <v>25565</v>
      </c>
      <c r="V12" s="339"/>
      <c r="W12" s="107"/>
      <c r="X12" s="107"/>
      <c r="Y12" s="353"/>
      <c r="AA12" s="353"/>
      <c r="AB12" s="353"/>
      <c r="AC12" s="353"/>
      <c r="AD12" s="367"/>
      <c r="AE12" s="28"/>
      <c r="AF12" s="28"/>
    </row>
    <row r="13" spans="1:32" s="313" customFormat="1" ht="40.5" customHeight="1" x14ac:dyDescent="0.25">
      <c r="A13" s="337"/>
      <c r="B13" s="338"/>
      <c r="C13" s="490"/>
      <c r="D13" s="490"/>
      <c r="E13" s="567" t="s">
        <v>886</v>
      </c>
      <c r="F13" s="339" t="s">
        <v>2</v>
      </c>
      <c r="G13" s="339" t="s">
        <v>887</v>
      </c>
      <c r="H13" s="339"/>
      <c r="I13" s="339" t="s">
        <v>448</v>
      </c>
      <c r="J13" s="339" t="s">
        <v>297</v>
      </c>
      <c r="K13" s="339" t="s">
        <v>85</v>
      </c>
      <c r="L13" s="339" t="s">
        <v>78</v>
      </c>
      <c r="M13" s="339" t="s">
        <v>182</v>
      </c>
      <c r="N13" s="339" t="s">
        <v>116</v>
      </c>
      <c r="O13" s="351">
        <v>0.02</v>
      </c>
      <c r="P13" s="339"/>
      <c r="Q13" s="339"/>
      <c r="R13" s="339"/>
      <c r="S13" s="339"/>
      <c r="T13" s="339"/>
      <c r="U13" s="340">
        <f>O13*365*86.4</f>
        <v>630.72</v>
      </c>
      <c r="V13" s="339"/>
      <c r="W13" s="107" t="s">
        <v>892</v>
      </c>
      <c r="X13" s="107">
        <v>45964</v>
      </c>
      <c r="Y13" s="353" t="s">
        <v>894</v>
      </c>
      <c r="AA13" s="353"/>
      <c r="AB13" s="353"/>
      <c r="AC13" s="353"/>
      <c r="AD13" s="367"/>
      <c r="AE13" s="28"/>
      <c r="AF13" s="28"/>
    </row>
    <row r="14" spans="1:32" s="313" customFormat="1" ht="40.5" customHeight="1" x14ac:dyDescent="0.25">
      <c r="A14" s="337"/>
      <c r="B14" s="338"/>
      <c r="C14" s="490"/>
      <c r="D14" s="490"/>
      <c r="E14" s="567" t="s">
        <v>886</v>
      </c>
      <c r="F14" s="339" t="s">
        <v>2</v>
      </c>
      <c r="G14" s="339" t="s">
        <v>888</v>
      </c>
      <c r="H14" s="339"/>
      <c r="I14" s="339" t="s">
        <v>448</v>
      </c>
      <c r="J14" s="339" t="s">
        <v>297</v>
      </c>
      <c r="K14" s="339" t="s">
        <v>85</v>
      </c>
      <c r="L14" s="339" t="s">
        <v>78</v>
      </c>
      <c r="M14" s="339" t="s">
        <v>182</v>
      </c>
      <c r="N14" s="339" t="s">
        <v>116</v>
      </c>
      <c r="O14" s="619">
        <v>8.2000000000000003E-2</v>
      </c>
      <c r="P14" s="339"/>
      <c r="Q14" s="339"/>
      <c r="R14" s="339"/>
      <c r="S14" s="339"/>
      <c r="T14" s="339"/>
      <c r="U14" s="340">
        <f>O14*365*86.4</f>
        <v>2585.9520000000002</v>
      </c>
      <c r="V14" s="339"/>
      <c r="W14" s="107" t="s">
        <v>893</v>
      </c>
      <c r="X14" s="107">
        <v>45964</v>
      </c>
      <c r="Y14" s="353" t="s">
        <v>894</v>
      </c>
      <c r="AA14" s="353"/>
      <c r="AB14" s="353"/>
      <c r="AC14" s="353"/>
      <c r="AD14" s="367"/>
      <c r="AE14" s="28"/>
      <c r="AF14" s="28"/>
    </row>
    <row r="15" spans="1:32" s="91" customFormat="1" ht="24.75" customHeight="1" x14ac:dyDescent="0.25">
      <c r="A15" s="464" t="s">
        <v>696</v>
      </c>
      <c r="B15" s="465"/>
      <c r="C15" s="466"/>
      <c r="D15" s="466"/>
      <c r="E15" s="467" t="s">
        <v>697</v>
      </c>
      <c r="F15" s="468"/>
      <c r="G15" s="468"/>
      <c r="H15" s="468"/>
      <c r="I15" s="468"/>
      <c r="J15" s="468"/>
      <c r="K15" s="468"/>
      <c r="L15" s="468"/>
      <c r="M15" s="468"/>
      <c r="N15" s="468"/>
      <c r="O15" s="469">
        <v>10</v>
      </c>
      <c r="P15" s="468"/>
      <c r="Q15" s="468"/>
      <c r="R15" s="468"/>
      <c r="S15" s="468"/>
      <c r="T15" s="468"/>
      <c r="U15" s="470"/>
      <c r="V15" s="468"/>
      <c r="W15" s="471"/>
      <c r="X15" s="471"/>
      <c r="Y15" s="472"/>
      <c r="Z15" s="473"/>
      <c r="AA15" s="472">
        <v>0.63</v>
      </c>
      <c r="AB15" s="472"/>
      <c r="AC15" s="472"/>
      <c r="AD15" s="474">
        <v>4.21</v>
      </c>
      <c r="AE15" s="475">
        <f>SUM(AA15:AD15)+AD16+AB16</f>
        <v>5.9579999999999993</v>
      </c>
      <c r="AF15" s="27"/>
    </row>
    <row r="16" spans="1:32" s="91" customFormat="1" ht="24" customHeight="1" x14ac:dyDescent="0.25">
      <c r="A16" s="476" t="s">
        <v>699</v>
      </c>
      <c r="B16" s="465"/>
      <c r="C16" s="466"/>
      <c r="D16" s="466"/>
      <c r="E16" s="467"/>
      <c r="F16" s="468"/>
      <c r="G16" s="468"/>
      <c r="H16" s="468"/>
      <c r="I16" s="468"/>
      <c r="J16" s="468"/>
      <c r="K16" s="468"/>
      <c r="L16" s="468"/>
      <c r="M16" s="468"/>
      <c r="N16" s="468"/>
      <c r="O16" s="469"/>
      <c r="P16" s="468"/>
      <c r="Q16" s="468"/>
      <c r="R16" s="468"/>
      <c r="S16" s="468"/>
      <c r="T16" s="468"/>
      <c r="U16" s="470"/>
      <c r="V16" s="468"/>
      <c r="W16" s="471"/>
      <c r="X16" s="471"/>
      <c r="Y16" s="472"/>
      <c r="Z16" s="473"/>
      <c r="AA16" s="472"/>
      <c r="AB16" s="472">
        <v>0.39800000000000002</v>
      </c>
      <c r="AC16" s="472">
        <v>0.1</v>
      </c>
      <c r="AD16" s="474">
        <v>0.72</v>
      </c>
      <c r="AE16" s="477"/>
      <c r="AF16" s="27"/>
    </row>
    <row r="17" spans="1:33" s="91" customFormat="1" ht="14.25" customHeight="1" x14ac:dyDescent="0.25">
      <c r="A17" s="464" t="s">
        <v>696</v>
      </c>
      <c r="B17" s="465"/>
      <c r="C17" s="466"/>
      <c r="D17" s="466"/>
      <c r="E17" s="467" t="s">
        <v>698</v>
      </c>
      <c r="F17" s="468"/>
      <c r="G17" s="468"/>
      <c r="H17" s="468"/>
      <c r="I17" s="468"/>
      <c r="J17" s="468"/>
      <c r="K17" s="468"/>
      <c r="L17" s="468"/>
      <c r="M17" s="468"/>
      <c r="N17" s="468"/>
      <c r="O17" s="469"/>
      <c r="P17" s="468"/>
      <c r="Q17" s="468"/>
      <c r="R17" s="468"/>
      <c r="S17" s="468"/>
      <c r="T17" s="468"/>
      <c r="U17" s="470"/>
      <c r="V17" s="468"/>
      <c r="W17" s="471"/>
      <c r="X17" s="471"/>
      <c r="Y17" s="472"/>
      <c r="Z17" s="473"/>
      <c r="AA17" s="472"/>
      <c r="AB17" s="472"/>
      <c r="AC17" s="472">
        <v>1.4</v>
      </c>
      <c r="AD17" s="474"/>
      <c r="AE17" s="475"/>
      <c r="AF17" s="27"/>
    </row>
    <row r="18" spans="1:33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44"/>
      <c r="P18" s="38"/>
      <c r="Q18" s="38"/>
      <c r="R18" s="38"/>
      <c r="S18" s="38"/>
      <c r="T18" s="38"/>
      <c r="U18" s="94"/>
      <c r="V18" s="38"/>
      <c r="W18" s="68"/>
      <c r="X18" s="70"/>
      <c r="Y18" s="43"/>
      <c r="Z18" s="37"/>
      <c r="AA18" s="37"/>
      <c r="AB18" s="37"/>
      <c r="AC18" s="37"/>
      <c r="AD18" s="32"/>
      <c r="AE18" s="27"/>
      <c r="AF18" s="27"/>
    </row>
    <row r="19" spans="1:33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44"/>
      <c r="P19" s="38"/>
      <c r="Q19" s="38"/>
      <c r="R19" s="38"/>
      <c r="S19" s="38"/>
      <c r="T19" s="38"/>
      <c r="U19" s="94"/>
      <c r="V19" s="38"/>
      <c r="W19" s="68"/>
      <c r="X19" s="70"/>
      <c r="Y19" s="43"/>
      <c r="Z19" s="37"/>
      <c r="AA19" s="384">
        <f>SUM(AA8:AA17)</f>
        <v>0.63</v>
      </c>
      <c r="AB19" s="384">
        <f t="shared" ref="AB19:AD19" si="0">SUM(AB8:AB17)</f>
        <v>0.39800000000000002</v>
      </c>
      <c r="AC19" s="384">
        <f t="shared" si="0"/>
        <v>1.5</v>
      </c>
      <c r="AD19" s="384">
        <f t="shared" si="0"/>
        <v>4.93</v>
      </c>
      <c r="AE19" s="27" t="s">
        <v>408</v>
      </c>
      <c r="AF19" s="27" t="s">
        <v>881</v>
      </c>
    </row>
    <row r="20" spans="1:33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4"/>
      <c r="P20" s="38"/>
      <c r="Q20" s="38"/>
      <c r="R20" s="38"/>
      <c r="S20" s="38"/>
      <c r="T20" s="38"/>
      <c r="U20" s="94"/>
      <c r="V20" s="38"/>
      <c r="W20" s="68"/>
      <c r="X20" s="68"/>
      <c r="Y20" s="43"/>
      <c r="Z20" s="37"/>
      <c r="AA20" s="347">
        <v>0.8</v>
      </c>
      <c r="AB20" s="347">
        <v>0.48</v>
      </c>
      <c r="AC20" s="347">
        <v>1.52</v>
      </c>
      <c r="AD20" s="368">
        <v>5.74</v>
      </c>
      <c r="AE20" s="27" t="s">
        <v>399</v>
      </c>
      <c r="AG20" s="28" t="s">
        <v>427</v>
      </c>
    </row>
    <row r="21" spans="1:33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44"/>
      <c r="P21" s="38"/>
      <c r="Q21" s="38"/>
      <c r="R21" s="38"/>
      <c r="S21" s="38"/>
      <c r="T21" s="38"/>
      <c r="U21" s="94"/>
      <c r="V21" s="38"/>
      <c r="W21" s="68"/>
      <c r="X21" s="70"/>
      <c r="Y21" s="43"/>
      <c r="Z21" s="37"/>
      <c r="AA21" s="376">
        <f>AA20-AA19</f>
        <v>0.17000000000000004</v>
      </c>
      <c r="AB21" s="376">
        <f>AB20-AB19</f>
        <v>8.1999999999999962E-2</v>
      </c>
      <c r="AC21" s="376">
        <f>AC20-AC19</f>
        <v>2.0000000000000018E-2</v>
      </c>
      <c r="AD21" s="376">
        <f>AD20-AD19</f>
        <v>0.8100000000000005</v>
      </c>
      <c r="AE21" s="27" t="s">
        <v>592</v>
      </c>
      <c r="AF21" s="27"/>
      <c r="AG21" s="97" t="s">
        <v>847</v>
      </c>
    </row>
    <row r="22" spans="1:33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44"/>
      <c r="P22" s="38"/>
      <c r="Q22" s="38"/>
      <c r="R22" s="38"/>
      <c r="S22" s="38"/>
      <c r="T22" s="38"/>
      <c r="U22" s="83"/>
      <c r="V22" s="44"/>
      <c r="W22" s="68"/>
      <c r="Y22" s="43"/>
      <c r="Z22" s="37"/>
      <c r="AA22" s="347">
        <v>19</v>
      </c>
      <c r="AB22" s="347">
        <v>22</v>
      </c>
      <c r="AC22" s="347">
        <v>32</v>
      </c>
      <c r="AD22" s="377">
        <v>41</v>
      </c>
      <c r="AE22" s="27" t="s">
        <v>401</v>
      </c>
      <c r="AF22" s="27"/>
    </row>
    <row r="23" spans="1:33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44"/>
      <c r="P23" s="38"/>
      <c r="Q23" s="38"/>
      <c r="R23" s="38"/>
      <c r="S23" s="38"/>
      <c r="T23" s="38"/>
      <c r="U23" s="83"/>
      <c r="V23" s="44"/>
      <c r="W23" s="68"/>
      <c r="Y23" s="43"/>
      <c r="Z23" s="37"/>
      <c r="AA23" s="37"/>
      <c r="AB23" s="37"/>
      <c r="AC23" s="37"/>
      <c r="AD23" s="34"/>
      <c r="AE23" s="27"/>
      <c r="AF23" s="27"/>
    </row>
    <row r="24" spans="1:33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44"/>
      <c r="P24" s="38"/>
      <c r="Q24" s="38"/>
      <c r="R24" s="38"/>
      <c r="S24" s="38"/>
      <c r="T24" s="38"/>
      <c r="U24" s="94"/>
      <c r="V24" s="44"/>
      <c r="W24" s="68"/>
      <c r="X24" s="68"/>
      <c r="Y24" s="43"/>
      <c r="Z24" s="37"/>
      <c r="AA24" s="37"/>
      <c r="AB24" s="37"/>
      <c r="AC24" s="37"/>
      <c r="AD24" s="27"/>
      <c r="AE24" s="477" t="s">
        <v>394</v>
      </c>
      <c r="AF24" s="27"/>
    </row>
    <row r="25" spans="1:33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44"/>
      <c r="P25" s="38"/>
      <c r="Q25" s="38"/>
      <c r="R25" s="38"/>
      <c r="S25" s="38"/>
      <c r="T25" s="38"/>
      <c r="U25" s="94"/>
      <c r="V25" s="38"/>
      <c r="W25" s="68"/>
      <c r="X25" s="70"/>
      <c r="Y25" s="43"/>
      <c r="Z25" s="37"/>
      <c r="AA25" s="37"/>
      <c r="AB25" s="37"/>
      <c r="AC25" s="37"/>
      <c r="AD25" s="27"/>
      <c r="AE25" s="27"/>
      <c r="AF25" s="27"/>
    </row>
    <row r="26" spans="1:33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44"/>
      <c r="P26" s="38"/>
      <c r="Q26" s="38"/>
      <c r="R26" s="38"/>
      <c r="S26" s="38"/>
      <c r="T26" s="38"/>
      <c r="U26" s="94"/>
      <c r="V26" s="38"/>
      <c r="W26" s="68"/>
      <c r="X26" s="68"/>
      <c r="Y26" s="43"/>
      <c r="Z26" s="37"/>
      <c r="AA26" s="37"/>
      <c r="AB26" s="37"/>
      <c r="AC26" s="37"/>
      <c r="AD26" s="27"/>
      <c r="AE26" s="27"/>
      <c r="AF26" s="27"/>
    </row>
    <row r="27" spans="1:33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44"/>
      <c r="P27" s="38"/>
      <c r="Q27" s="38"/>
      <c r="R27" s="38"/>
      <c r="S27" s="38"/>
      <c r="T27" s="38"/>
      <c r="U27" s="94"/>
      <c r="V27" s="38"/>
      <c r="W27" s="68"/>
      <c r="X27" s="70"/>
      <c r="Y27" s="43"/>
      <c r="Z27" s="37"/>
      <c r="AA27" s="37"/>
      <c r="AB27" s="37"/>
      <c r="AC27" s="37"/>
      <c r="AD27" s="27"/>
      <c r="AE27" s="27"/>
      <c r="AF27" s="27"/>
    </row>
    <row r="28" spans="1:33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4"/>
      <c r="P28" s="38"/>
      <c r="Q28" s="38"/>
      <c r="R28" s="38"/>
      <c r="S28" s="38"/>
      <c r="T28" s="38"/>
      <c r="U28" s="94"/>
      <c r="V28" s="38"/>
      <c r="W28" s="51"/>
      <c r="X28" s="51"/>
      <c r="Y28" s="43"/>
      <c r="Z28" s="37"/>
      <c r="AA28" s="37"/>
      <c r="AB28" s="37"/>
      <c r="AC28" s="37"/>
      <c r="AD28" s="27"/>
      <c r="AE28" s="27"/>
      <c r="AF28" s="27"/>
    </row>
    <row r="29" spans="1:33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4"/>
      <c r="P29" s="38"/>
      <c r="Q29" s="38"/>
      <c r="R29" s="38"/>
      <c r="S29" s="38"/>
      <c r="T29" s="38"/>
      <c r="U29" s="462"/>
      <c r="V29" s="38"/>
      <c r="W29" s="51"/>
      <c r="X29" s="51"/>
      <c r="Y29" s="43"/>
      <c r="Z29" s="37"/>
      <c r="AA29" s="37"/>
      <c r="AB29" s="37"/>
      <c r="AC29" s="37"/>
      <c r="AD29" s="27"/>
      <c r="AE29" s="27"/>
      <c r="AF29" s="27"/>
    </row>
    <row r="30" spans="1:33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44"/>
      <c r="P30" s="38"/>
      <c r="Q30" s="38"/>
      <c r="R30" s="38"/>
      <c r="S30" s="38"/>
      <c r="T30" s="38"/>
      <c r="U30" s="463"/>
      <c r="V30" s="38"/>
      <c r="W30" s="68"/>
      <c r="X30" s="70"/>
      <c r="Y30" s="43"/>
      <c r="Z30" s="37"/>
      <c r="AA30" s="37"/>
      <c r="AB30" s="37"/>
      <c r="AC30" s="37"/>
      <c r="AD30" s="27"/>
      <c r="AE30" s="27"/>
      <c r="AF30" s="27"/>
    </row>
    <row r="31" spans="1:33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44"/>
      <c r="P31" s="38"/>
      <c r="Q31" s="38"/>
      <c r="R31" s="38"/>
      <c r="S31" s="38"/>
      <c r="T31" s="38"/>
      <c r="U31" s="463"/>
      <c r="V31" s="38"/>
      <c r="W31" s="51"/>
      <c r="X31" s="51"/>
      <c r="Y31" s="43"/>
      <c r="Z31" s="37"/>
      <c r="AA31" s="37"/>
      <c r="AB31" s="37"/>
      <c r="AC31" s="37"/>
      <c r="AD31" s="27"/>
      <c r="AE31" s="27"/>
      <c r="AF31" s="27"/>
    </row>
    <row r="32" spans="1:33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44"/>
      <c r="P32" s="38"/>
      <c r="Q32" s="38"/>
      <c r="R32" s="38"/>
      <c r="S32" s="38"/>
      <c r="T32" s="38"/>
      <c r="U32" s="463"/>
      <c r="V32" s="38"/>
      <c r="W32" s="51"/>
      <c r="X32" s="51"/>
      <c r="Y32" s="43"/>
      <c r="Z32" s="37"/>
      <c r="AA32" s="37"/>
      <c r="AB32" s="37"/>
      <c r="AC32" s="37"/>
      <c r="AD32" s="27"/>
      <c r="AE32" s="27"/>
      <c r="AF32" s="27"/>
    </row>
    <row r="33" spans="1:32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44"/>
      <c r="P33" s="38"/>
      <c r="Q33" s="38"/>
      <c r="R33" s="38"/>
      <c r="S33" s="38"/>
      <c r="T33" s="38"/>
      <c r="U33" s="463"/>
      <c r="V33" s="38"/>
      <c r="W33" s="51"/>
      <c r="X33" s="51"/>
      <c r="Y33" s="43"/>
      <c r="Z33" s="37"/>
      <c r="AA33" s="37"/>
      <c r="AB33" s="37"/>
      <c r="AC33" s="37"/>
      <c r="AD33" s="27"/>
      <c r="AE33" s="27"/>
      <c r="AF33" s="27"/>
    </row>
    <row r="34" spans="1:32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44"/>
      <c r="P34" s="38"/>
      <c r="Q34" s="38"/>
      <c r="R34" s="38"/>
      <c r="S34" s="38"/>
      <c r="T34" s="38"/>
      <c r="U34" s="463"/>
      <c r="V34" s="38"/>
      <c r="W34" s="51"/>
      <c r="X34" s="51"/>
      <c r="Y34" s="43"/>
      <c r="Z34" s="37"/>
      <c r="AA34" s="37"/>
      <c r="AB34" s="37"/>
      <c r="AC34" s="37"/>
      <c r="AD34" s="27"/>
      <c r="AE34" s="27"/>
      <c r="AF34" s="27"/>
    </row>
    <row r="35" spans="1:32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44"/>
      <c r="P35" s="38"/>
      <c r="Q35" s="38"/>
      <c r="R35" s="38"/>
      <c r="S35" s="38"/>
      <c r="T35" s="38"/>
      <c r="U35" s="461"/>
      <c r="V35" s="38"/>
      <c r="W35" s="51"/>
      <c r="X35" s="51"/>
      <c r="Y35" s="43"/>
      <c r="Z35" s="37"/>
      <c r="AA35" s="37"/>
      <c r="AB35" s="37"/>
      <c r="AC35" s="37"/>
      <c r="AD35" s="82"/>
      <c r="AE35" s="82"/>
      <c r="AF35" s="82"/>
    </row>
    <row r="36" spans="1:32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44"/>
      <c r="P36" s="38"/>
      <c r="Q36" s="38"/>
      <c r="R36" s="38"/>
      <c r="S36" s="38"/>
      <c r="T36" s="38"/>
      <c r="U36" s="462"/>
      <c r="V36" s="38"/>
      <c r="W36" s="51"/>
      <c r="X36" s="51"/>
      <c r="Y36" s="43"/>
      <c r="Z36" s="37"/>
      <c r="AA36" s="37"/>
      <c r="AB36" s="37"/>
      <c r="AC36" s="37"/>
      <c r="AD36" s="82"/>
      <c r="AE36" s="82"/>
      <c r="AF36" s="82"/>
    </row>
    <row r="37" spans="1:32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44"/>
      <c r="P37" s="38"/>
      <c r="Q37" s="38"/>
      <c r="R37" s="38"/>
      <c r="S37" s="38"/>
      <c r="T37" s="38"/>
      <c r="U37" s="463"/>
      <c r="V37" s="38"/>
      <c r="W37" s="51"/>
      <c r="X37" s="51"/>
      <c r="Y37" s="43"/>
      <c r="Z37" s="37"/>
      <c r="AA37" s="37"/>
      <c r="AB37" s="37"/>
      <c r="AC37" s="37"/>
      <c r="AD37" s="82"/>
      <c r="AE37" s="82"/>
      <c r="AF37" s="82"/>
    </row>
    <row r="38" spans="1:32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44"/>
      <c r="P38" s="38"/>
      <c r="Q38" s="38"/>
      <c r="R38" s="38"/>
      <c r="S38" s="38"/>
      <c r="T38" s="38"/>
      <c r="U38" s="463"/>
      <c r="V38" s="38"/>
      <c r="W38" s="51"/>
      <c r="X38" s="51"/>
      <c r="Y38" s="43"/>
      <c r="Z38" s="37"/>
      <c r="AA38" s="37"/>
      <c r="AB38" s="37"/>
      <c r="AC38" s="37"/>
      <c r="AD38" s="82"/>
      <c r="AE38" s="82"/>
      <c r="AF38" s="82"/>
    </row>
    <row r="39" spans="1:32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44"/>
      <c r="P39" s="38"/>
      <c r="Q39" s="38"/>
      <c r="R39" s="38"/>
      <c r="S39" s="38"/>
      <c r="T39" s="38"/>
      <c r="U39" s="94"/>
      <c r="V39" s="38"/>
      <c r="W39" s="51"/>
      <c r="X39" s="51"/>
      <c r="Y39" s="43"/>
      <c r="Z39" s="37"/>
      <c r="AA39" s="37"/>
      <c r="AB39" s="37"/>
      <c r="AC39" s="37"/>
      <c r="AD39" s="82"/>
      <c r="AE39" s="82"/>
      <c r="AF39" s="82"/>
    </row>
    <row r="40" spans="1:32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44"/>
      <c r="P40" s="38"/>
      <c r="Q40" s="38"/>
      <c r="R40" s="38"/>
      <c r="S40" s="38"/>
      <c r="T40" s="38"/>
      <c r="U40" s="94"/>
      <c r="V40" s="38"/>
      <c r="W40" s="51"/>
      <c r="X40" s="51"/>
      <c r="Y40" s="43"/>
      <c r="Z40" s="37"/>
      <c r="AA40" s="37"/>
      <c r="AB40" s="37"/>
      <c r="AC40" s="37"/>
      <c r="AD40" s="82"/>
      <c r="AE40" s="82"/>
      <c r="AF40" s="82"/>
    </row>
    <row r="41" spans="1:32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44"/>
      <c r="P41" s="38"/>
      <c r="Q41" s="38"/>
      <c r="R41" s="38"/>
      <c r="S41" s="38"/>
      <c r="T41" s="38"/>
      <c r="U41" s="94"/>
      <c r="V41" s="38"/>
      <c r="W41" s="51"/>
      <c r="X41" s="51"/>
      <c r="Y41" s="43"/>
      <c r="Z41" s="37"/>
      <c r="AA41" s="37"/>
      <c r="AB41" s="37"/>
      <c r="AC41" s="37"/>
      <c r="AD41" s="82"/>
      <c r="AE41" s="82"/>
      <c r="AF41" s="82"/>
    </row>
    <row r="42" spans="1:32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44"/>
      <c r="P42" s="38"/>
      <c r="Q42" s="38"/>
      <c r="R42" s="38"/>
      <c r="S42" s="38"/>
      <c r="T42" s="38"/>
      <c r="U42" s="94"/>
      <c r="V42" s="38"/>
      <c r="W42" s="51"/>
      <c r="X42" s="51"/>
      <c r="Y42" s="43"/>
      <c r="Z42" s="37"/>
      <c r="AA42" s="37"/>
      <c r="AB42" s="37"/>
      <c r="AC42" s="37"/>
      <c r="AD42" s="82"/>
      <c r="AE42" s="82"/>
      <c r="AF42" s="82"/>
    </row>
    <row r="43" spans="1:32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44"/>
      <c r="P43" s="38"/>
      <c r="Q43" s="38"/>
      <c r="R43" s="38"/>
      <c r="S43" s="38"/>
      <c r="T43" s="38"/>
      <c r="U43" s="94"/>
      <c r="V43" s="38"/>
      <c r="W43" s="51"/>
      <c r="X43" s="51"/>
      <c r="Y43" s="43"/>
      <c r="Z43" s="37"/>
      <c r="AA43" s="37"/>
      <c r="AB43" s="37"/>
      <c r="AC43" s="37"/>
      <c r="AD43" s="82"/>
      <c r="AE43" s="82"/>
      <c r="AF43" s="82"/>
    </row>
    <row r="44" spans="1:32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44"/>
      <c r="P44" s="38"/>
      <c r="Q44" s="38"/>
      <c r="R44" s="38"/>
      <c r="S44" s="38"/>
      <c r="T44" s="38"/>
      <c r="U44" s="94"/>
      <c r="V44" s="38"/>
      <c r="W44" s="51"/>
      <c r="X44" s="51"/>
      <c r="Y44" s="43"/>
      <c r="Z44" s="37"/>
      <c r="AA44" s="37"/>
      <c r="AB44" s="37"/>
      <c r="AC44" s="37"/>
      <c r="AD44" s="82"/>
      <c r="AE44" s="82"/>
      <c r="AF44" s="82"/>
    </row>
    <row r="45" spans="1:32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44"/>
      <c r="P45" s="38"/>
      <c r="Q45" s="38"/>
      <c r="R45" s="38"/>
      <c r="S45" s="38"/>
      <c r="T45" s="38"/>
      <c r="U45" s="94"/>
      <c r="V45" s="38"/>
      <c r="W45" s="51"/>
      <c r="X45" s="51"/>
      <c r="Y45" s="43"/>
      <c r="Z45" s="37"/>
      <c r="AA45" s="37"/>
      <c r="AB45" s="37"/>
      <c r="AC45" s="37"/>
      <c r="AD45" s="82"/>
      <c r="AE45" s="82"/>
      <c r="AF45" s="82"/>
    </row>
    <row r="46" spans="1:32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44"/>
      <c r="P46" s="38"/>
      <c r="Q46" s="38"/>
      <c r="R46" s="38"/>
      <c r="S46" s="38"/>
      <c r="T46" s="38"/>
      <c r="U46" s="94"/>
      <c r="V46" s="38"/>
      <c r="W46" s="51"/>
      <c r="X46" s="51"/>
      <c r="Y46" s="43"/>
      <c r="Z46" s="37"/>
      <c r="AA46" s="37"/>
      <c r="AB46" s="37"/>
      <c r="AC46" s="37"/>
      <c r="AD46" s="82"/>
      <c r="AE46" s="82"/>
      <c r="AF46" s="82"/>
    </row>
    <row r="47" spans="1:32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44"/>
      <c r="P47" s="38"/>
      <c r="Q47" s="38"/>
      <c r="R47" s="38"/>
      <c r="S47" s="38"/>
      <c r="T47" s="38"/>
      <c r="U47" s="94"/>
      <c r="V47" s="38"/>
      <c r="W47" s="51"/>
      <c r="X47" s="51"/>
      <c r="Y47" s="43"/>
      <c r="Z47" s="37"/>
      <c r="AA47" s="37"/>
      <c r="AB47" s="37"/>
      <c r="AC47" s="37"/>
      <c r="AD47" s="82"/>
      <c r="AE47" s="82"/>
      <c r="AF47" s="82"/>
    </row>
    <row r="48" spans="1:32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44"/>
      <c r="P48" s="38"/>
      <c r="Q48" s="38"/>
      <c r="R48" s="38"/>
      <c r="S48" s="38"/>
      <c r="T48" s="38"/>
      <c r="U48" s="94"/>
      <c r="V48" s="38"/>
      <c r="W48" s="51"/>
      <c r="X48" s="51"/>
      <c r="Y48" s="43"/>
      <c r="Z48" s="37"/>
      <c r="AA48" s="37"/>
      <c r="AB48" s="37"/>
      <c r="AC48" s="37"/>
      <c r="AD48" s="82"/>
      <c r="AE48" s="82"/>
      <c r="AF48" s="82"/>
    </row>
    <row r="49" spans="1:32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44"/>
      <c r="P49" s="38"/>
      <c r="Q49" s="38"/>
      <c r="R49" s="38"/>
      <c r="S49" s="38"/>
      <c r="T49" s="38"/>
      <c r="U49" s="94"/>
      <c r="V49" s="38"/>
      <c r="W49" s="51"/>
      <c r="X49" s="51"/>
      <c r="Y49" s="43"/>
      <c r="Z49" s="37"/>
      <c r="AA49" s="37"/>
      <c r="AB49" s="37"/>
      <c r="AC49" s="37"/>
      <c r="AD49" s="82"/>
      <c r="AE49" s="82"/>
      <c r="AF49" s="82"/>
    </row>
    <row r="50" spans="1:32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44"/>
      <c r="P50" s="38"/>
      <c r="Q50" s="38"/>
      <c r="R50" s="38"/>
      <c r="S50" s="38"/>
      <c r="T50" s="38"/>
      <c r="U50" s="94"/>
      <c r="V50" s="38"/>
      <c r="W50" s="51"/>
      <c r="X50" s="51"/>
      <c r="Y50" s="43"/>
      <c r="Z50" s="37"/>
      <c r="AA50" s="37"/>
      <c r="AB50" s="37"/>
      <c r="AC50" s="37"/>
      <c r="AD50" s="82"/>
      <c r="AE50" s="82"/>
      <c r="AF50" s="82"/>
    </row>
    <row r="51" spans="1:32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44"/>
      <c r="P51" s="38"/>
      <c r="Q51" s="38"/>
      <c r="R51" s="38"/>
      <c r="S51" s="38"/>
      <c r="T51" s="38"/>
      <c r="U51" s="94"/>
      <c r="V51" s="38"/>
      <c r="W51" s="51"/>
      <c r="X51" s="51"/>
      <c r="Y51" s="43"/>
      <c r="Z51" s="37"/>
      <c r="AA51" s="37"/>
      <c r="AB51" s="37"/>
      <c r="AC51" s="37"/>
      <c r="AD51" s="82"/>
      <c r="AE51" s="82"/>
      <c r="AF51" s="82"/>
    </row>
    <row r="52" spans="1:32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44"/>
      <c r="P52" s="38"/>
      <c r="Q52" s="38"/>
      <c r="R52" s="38"/>
      <c r="S52" s="38"/>
      <c r="T52" s="38"/>
      <c r="U52" s="94"/>
      <c r="V52" s="38"/>
      <c r="W52" s="51"/>
      <c r="X52" s="51"/>
      <c r="Y52" s="43"/>
      <c r="Z52" s="37"/>
      <c r="AA52" s="37"/>
      <c r="AB52" s="37"/>
      <c r="AC52" s="37"/>
      <c r="AD52" s="82"/>
      <c r="AE52" s="82"/>
      <c r="AF52" s="82"/>
    </row>
    <row r="53" spans="1:32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44"/>
      <c r="P53" s="38"/>
      <c r="Q53" s="38"/>
      <c r="R53" s="38"/>
      <c r="S53" s="38"/>
      <c r="T53" s="38"/>
      <c r="U53" s="94"/>
      <c r="V53" s="38"/>
      <c r="W53" s="51"/>
      <c r="X53" s="51"/>
      <c r="Y53" s="43"/>
      <c r="Z53" s="37"/>
      <c r="AA53" s="37"/>
      <c r="AB53" s="37"/>
      <c r="AC53" s="37"/>
      <c r="AD53" s="82"/>
      <c r="AE53" s="82"/>
      <c r="AF53" s="82"/>
    </row>
    <row r="54" spans="1:32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4"/>
      <c r="P54" s="38"/>
      <c r="Q54" s="38"/>
      <c r="R54" s="38"/>
      <c r="S54" s="38"/>
      <c r="T54" s="38"/>
      <c r="U54" s="94"/>
      <c r="V54" s="38"/>
      <c r="W54" s="51"/>
      <c r="X54" s="51"/>
      <c r="Y54" s="43"/>
      <c r="Z54" s="37"/>
      <c r="AA54" s="37"/>
      <c r="AB54" s="37"/>
      <c r="AC54" s="37"/>
      <c r="AD54" s="82"/>
      <c r="AE54" s="82"/>
      <c r="AF54" s="82"/>
    </row>
    <row r="55" spans="1:32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44"/>
      <c r="P55" s="38"/>
      <c r="Q55" s="38"/>
      <c r="R55" s="38"/>
      <c r="S55" s="38"/>
      <c r="T55" s="38"/>
      <c r="U55" s="94"/>
      <c r="V55" s="38"/>
      <c r="W55" s="51"/>
      <c r="X55" s="51"/>
      <c r="Y55" s="43"/>
      <c r="Z55" s="37"/>
      <c r="AA55" s="37"/>
      <c r="AB55" s="37"/>
      <c r="AC55" s="37"/>
      <c r="AD55" s="82"/>
      <c r="AE55" s="82"/>
      <c r="AF55" s="82"/>
    </row>
    <row r="56" spans="1:32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44"/>
      <c r="P56" s="38"/>
      <c r="Q56" s="38"/>
      <c r="R56" s="38"/>
      <c r="S56" s="38"/>
      <c r="T56" s="38"/>
      <c r="U56" s="94"/>
      <c r="V56" s="38"/>
      <c r="W56" s="51"/>
      <c r="X56" s="51"/>
      <c r="Y56" s="43"/>
      <c r="Z56" s="37"/>
      <c r="AA56" s="37"/>
      <c r="AB56" s="37"/>
      <c r="AC56" s="37"/>
      <c r="AD56" s="82"/>
      <c r="AE56" s="82"/>
      <c r="AF56" s="82"/>
    </row>
    <row r="57" spans="1:32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44"/>
      <c r="P57" s="38"/>
      <c r="Q57" s="38"/>
      <c r="R57" s="38"/>
      <c r="S57" s="38"/>
      <c r="T57" s="38"/>
      <c r="U57" s="94"/>
      <c r="V57" s="38"/>
      <c r="W57" s="51"/>
      <c r="X57" s="51"/>
      <c r="Y57" s="43"/>
      <c r="Z57" s="37"/>
      <c r="AA57" s="37"/>
      <c r="AB57" s="37"/>
      <c r="AC57" s="37"/>
      <c r="AD57" s="82"/>
      <c r="AE57" s="82"/>
      <c r="AF57" s="82"/>
    </row>
    <row r="58" spans="1:32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44"/>
      <c r="P58" s="38"/>
      <c r="Q58" s="38"/>
      <c r="R58" s="38"/>
      <c r="S58" s="38"/>
      <c r="T58" s="38"/>
      <c r="U58" s="94"/>
      <c r="V58" s="38"/>
      <c r="W58" s="51"/>
      <c r="X58" s="51"/>
      <c r="Y58" s="43"/>
      <c r="Z58" s="37"/>
      <c r="AA58" s="37"/>
      <c r="AB58" s="37"/>
      <c r="AC58" s="37"/>
      <c r="AD58" s="82"/>
      <c r="AE58" s="82"/>
      <c r="AF58" s="82"/>
    </row>
    <row r="59" spans="1:32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44"/>
      <c r="P59" s="38"/>
      <c r="Q59" s="38"/>
      <c r="R59" s="38"/>
      <c r="S59" s="38"/>
      <c r="T59" s="38"/>
      <c r="U59" s="94"/>
      <c r="V59" s="38"/>
      <c r="W59" s="51"/>
      <c r="X59" s="51"/>
      <c r="Y59" s="43"/>
      <c r="Z59" s="37"/>
      <c r="AA59" s="37"/>
      <c r="AB59" s="37"/>
      <c r="AC59" s="37"/>
      <c r="AD59" s="82"/>
      <c r="AE59" s="82"/>
      <c r="AF59" s="82"/>
    </row>
    <row r="60" spans="1:32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44"/>
      <c r="P60" s="38"/>
      <c r="Q60" s="38"/>
      <c r="R60" s="38"/>
      <c r="S60" s="38"/>
      <c r="T60" s="38"/>
      <c r="U60" s="94"/>
      <c r="V60" s="38"/>
      <c r="W60" s="51"/>
      <c r="X60" s="51"/>
      <c r="Y60" s="43"/>
      <c r="Z60" s="37"/>
      <c r="AA60" s="37"/>
      <c r="AB60" s="37"/>
      <c r="AC60" s="37"/>
      <c r="AD60" s="82"/>
      <c r="AE60" s="82"/>
      <c r="AF60" s="82"/>
    </row>
    <row r="61" spans="1:32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44"/>
      <c r="P61" s="38"/>
      <c r="Q61" s="38"/>
      <c r="R61" s="38"/>
      <c r="S61" s="38"/>
      <c r="T61" s="38"/>
      <c r="U61" s="94"/>
      <c r="V61" s="38"/>
      <c r="W61" s="51"/>
      <c r="X61" s="51"/>
      <c r="Y61" s="43"/>
      <c r="Z61" s="37"/>
      <c r="AA61" s="37"/>
      <c r="AB61" s="37"/>
      <c r="AC61" s="37"/>
      <c r="AD61" s="82"/>
      <c r="AE61" s="82"/>
      <c r="AF61" s="82"/>
    </row>
    <row r="62" spans="1:32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44"/>
      <c r="P62" s="38"/>
      <c r="Q62" s="38"/>
      <c r="R62" s="38"/>
      <c r="S62" s="38"/>
      <c r="T62" s="38"/>
      <c r="U62" s="94"/>
      <c r="V62" s="38"/>
      <c r="W62" s="51"/>
      <c r="X62" s="51"/>
      <c r="Y62" s="43"/>
      <c r="Z62" s="37"/>
      <c r="AA62" s="37"/>
      <c r="AB62" s="37"/>
      <c r="AC62" s="37"/>
      <c r="AD62" s="82"/>
      <c r="AE62" s="82"/>
      <c r="AF62" s="82"/>
    </row>
    <row r="63" spans="1:32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44"/>
      <c r="P63" s="38"/>
      <c r="Q63" s="38"/>
      <c r="R63" s="38"/>
      <c r="S63" s="38"/>
      <c r="T63" s="38"/>
      <c r="U63" s="94"/>
      <c r="V63" s="38"/>
      <c r="W63" s="51"/>
      <c r="X63" s="51"/>
      <c r="Y63" s="43"/>
      <c r="Z63" s="37"/>
      <c r="AA63" s="37"/>
      <c r="AB63" s="37"/>
      <c r="AC63" s="37"/>
      <c r="AD63" s="82"/>
      <c r="AE63" s="82"/>
      <c r="AF63" s="82"/>
    </row>
    <row r="64" spans="1:32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44"/>
      <c r="P64" s="38"/>
      <c r="Q64" s="38"/>
      <c r="R64" s="38"/>
      <c r="S64" s="38"/>
      <c r="T64" s="38"/>
      <c r="U64" s="94"/>
      <c r="V64" s="38"/>
      <c r="W64" s="51"/>
      <c r="X64" s="51"/>
      <c r="Y64" s="43"/>
      <c r="Z64" s="37"/>
      <c r="AA64" s="37"/>
      <c r="AB64" s="37"/>
      <c r="AC64" s="37"/>
      <c r="AD64" s="82"/>
      <c r="AE64" s="82"/>
      <c r="AF64" s="82"/>
    </row>
    <row r="65" spans="1:32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44"/>
      <c r="P65" s="38"/>
      <c r="Q65" s="38"/>
      <c r="R65" s="38"/>
      <c r="S65" s="38"/>
      <c r="T65" s="38"/>
      <c r="U65" s="94"/>
      <c r="V65" s="38"/>
      <c r="W65" s="51"/>
      <c r="X65" s="51"/>
      <c r="Y65" s="43"/>
      <c r="Z65" s="37"/>
      <c r="AA65" s="37"/>
      <c r="AB65" s="37"/>
      <c r="AC65" s="37"/>
      <c r="AD65" s="82"/>
      <c r="AE65" s="82"/>
      <c r="AF65" s="82"/>
    </row>
    <row r="66" spans="1:32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44"/>
      <c r="P66" s="38"/>
      <c r="Q66" s="38"/>
      <c r="R66" s="38"/>
      <c r="S66" s="38"/>
      <c r="T66" s="38"/>
      <c r="U66" s="94"/>
      <c r="V66" s="38"/>
      <c r="W66" s="51"/>
      <c r="X66" s="51"/>
      <c r="Y66" s="43"/>
      <c r="Z66" s="37"/>
      <c r="AA66" s="37"/>
      <c r="AB66" s="37"/>
      <c r="AC66" s="37"/>
      <c r="AD66" s="82"/>
      <c r="AE66" s="82"/>
      <c r="AF66" s="82"/>
    </row>
    <row r="67" spans="1:32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44"/>
      <c r="P67" s="38"/>
      <c r="Q67" s="38"/>
      <c r="R67" s="38"/>
      <c r="S67" s="38"/>
      <c r="T67" s="38"/>
      <c r="U67" s="94"/>
      <c r="V67" s="38"/>
      <c r="W67" s="51"/>
      <c r="X67" s="51"/>
      <c r="Y67" s="43"/>
      <c r="Z67" s="37"/>
      <c r="AA67" s="37"/>
      <c r="AB67" s="37"/>
      <c r="AC67" s="37"/>
      <c r="AD67" s="82"/>
      <c r="AE67" s="82"/>
      <c r="AF67" s="82"/>
    </row>
    <row r="68" spans="1:32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44"/>
      <c r="P68" s="38"/>
      <c r="Q68" s="38"/>
      <c r="R68" s="38"/>
      <c r="S68" s="38"/>
      <c r="T68" s="38"/>
      <c r="U68" s="94"/>
      <c r="V68" s="38"/>
      <c r="W68" s="51"/>
      <c r="X68" s="51"/>
      <c r="Y68" s="43"/>
      <c r="Z68" s="37"/>
      <c r="AA68" s="37"/>
      <c r="AB68" s="37"/>
      <c r="AC68" s="37"/>
      <c r="AD68" s="82"/>
      <c r="AE68" s="82"/>
      <c r="AF68" s="82"/>
    </row>
    <row r="69" spans="1:32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44"/>
      <c r="P69" s="38"/>
      <c r="Q69" s="38"/>
      <c r="R69" s="38"/>
      <c r="S69" s="38"/>
      <c r="T69" s="38"/>
      <c r="U69" s="94"/>
      <c r="V69" s="38"/>
      <c r="W69" s="51"/>
      <c r="X69" s="51"/>
      <c r="Y69" s="43"/>
      <c r="Z69" s="37"/>
      <c r="AA69" s="37"/>
      <c r="AB69" s="37"/>
      <c r="AC69" s="37"/>
      <c r="AD69" s="82"/>
      <c r="AE69" s="82"/>
      <c r="AF69" s="82"/>
    </row>
    <row r="70" spans="1:32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44"/>
      <c r="P70" s="38"/>
      <c r="Q70" s="38"/>
      <c r="R70" s="38"/>
      <c r="S70" s="38"/>
      <c r="T70" s="38"/>
      <c r="U70" s="94"/>
      <c r="V70" s="38"/>
      <c r="W70" s="51"/>
      <c r="X70" s="51"/>
      <c r="Y70" s="43"/>
      <c r="Z70" s="37"/>
      <c r="AA70" s="37"/>
      <c r="AB70" s="37"/>
      <c r="AC70" s="37"/>
      <c r="AD70" s="82"/>
      <c r="AE70" s="82"/>
      <c r="AF70" s="82"/>
    </row>
    <row r="71" spans="1:32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44"/>
      <c r="P71" s="38"/>
      <c r="Q71" s="38"/>
      <c r="R71" s="38"/>
      <c r="S71" s="38"/>
      <c r="T71" s="38"/>
      <c r="U71" s="94"/>
      <c r="V71" s="38"/>
      <c r="W71" s="51"/>
      <c r="X71" s="51"/>
      <c r="Y71" s="43"/>
      <c r="Z71" s="37"/>
      <c r="AA71" s="37"/>
      <c r="AB71" s="37"/>
      <c r="AC71" s="37"/>
      <c r="AD71" s="82"/>
      <c r="AE71" s="82"/>
      <c r="AF71" s="82"/>
    </row>
    <row r="72" spans="1:32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44"/>
      <c r="P72" s="38"/>
      <c r="Q72" s="38"/>
      <c r="R72" s="38"/>
      <c r="S72" s="38"/>
      <c r="T72" s="38"/>
      <c r="U72" s="94"/>
      <c r="V72" s="38"/>
      <c r="W72" s="51"/>
      <c r="X72" s="51"/>
      <c r="Y72" s="43"/>
      <c r="Z72" s="37"/>
      <c r="AA72" s="37"/>
      <c r="AB72" s="37"/>
      <c r="AC72" s="37"/>
      <c r="AD72" s="82"/>
      <c r="AE72" s="82"/>
      <c r="AF72" s="82"/>
    </row>
    <row r="73" spans="1:32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44"/>
      <c r="P73" s="38"/>
      <c r="Q73" s="38"/>
      <c r="R73" s="38"/>
      <c r="S73" s="38"/>
      <c r="T73" s="38"/>
      <c r="U73" s="94"/>
      <c r="V73" s="38"/>
      <c r="W73" s="51"/>
      <c r="X73" s="51"/>
      <c r="Y73" s="43"/>
      <c r="Z73" s="37"/>
      <c r="AA73" s="37"/>
      <c r="AB73" s="37"/>
      <c r="AC73" s="37"/>
      <c r="AD73" s="82"/>
      <c r="AE73" s="82"/>
      <c r="AF73" s="82"/>
    </row>
    <row r="74" spans="1:32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44"/>
      <c r="P74" s="38"/>
      <c r="Q74" s="38"/>
      <c r="R74" s="38"/>
      <c r="S74" s="38"/>
      <c r="T74" s="38"/>
      <c r="U74" s="94"/>
      <c r="V74" s="38"/>
      <c r="W74" s="51"/>
      <c r="X74" s="51"/>
      <c r="Y74" s="43"/>
      <c r="Z74" s="37"/>
      <c r="AA74" s="37"/>
      <c r="AB74" s="37"/>
      <c r="AC74" s="37"/>
      <c r="AD74" s="82"/>
      <c r="AE74" s="82"/>
      <c r="AF74" s="82"/>
    </row>
    <row r="75" spans="1:32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44"/>
      <c r="P75" s="38"/>
      <c r="Q75" s="38"/>
      <c r="R75" s="38"/>
      <c r="S75" s="38"/>
      <c r="T75" s="38"/>
      <c r="U75" s="94"/>
      <c r="V75" s="38"/>
      <c r="W75" s="51"/>
      <c r="X75" s="51"/>
      <c r="Y75" s="43"/>
      <c r="Z75" s="37"/>
      <c r="AA75" s="37"/>
      <c r="AB75" s="37"/>
      <c r="AC75" s="37"/>
      <c r="AD75" s="82"/>
      <c r="AE75" s="82"/>
      <c r="AF75" s="82"/>
    </row>
    <row r="76" spans="1:32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44"/>
      <c r="P76" s="38"/>
      <c r="Q76" s="38"/>
      <c r="R76" s="38"/>
      <c r="S76" s="38"/>
      <c r="T76" s="38"/>
      <c r="U76" s="94"/>
      <c r="V76" s="38"/>
      <c r="W76" s="51"/>
      <c r="X76" s="51"/>
      <c r="Y76" s="43"/>
      <c r="Z76" s="37"/>
      <c r="AA76" s="37"/>
      <c r="AB76" s="37"/>
      <c r="AC76" s="37"/>
      <c r="AD76" s="82"/>
      <c r="AE76" s="82"/>
      <c r="AF76" s="82"/>
    </row>
    <row r="77" spans="1:32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44"/>
      <c r="P77" s="38"/>
      <c r="Q77" s="38"/>
      <c r="R77" s="38"/>
      <c r="S77" s="38"/>
      <c r="T77" s="38"/>
      <c r="U77" s="94"/>
      <c r="V77" s="38"/>
      <c r="W77" s="51"/>
      <c r="X77" s="51"/>
      <c r="Y77" s="43"/>
      <c r="Z77" s="37"/>
      <c r="AA77" s="37"/>
      <c r="AB77" s="37"/>
      <c r="AC77" s="37"/>
      <c r="AD77" s="82"/>
      <c r="AE77" s="82"/>
      <c r="AF77" s="82"/>
    </row>
    <row r="78" spans="1:32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44"/>
      <c r="P78" s="38"/>
      <c r="Q78" s="38"/>
      <c r="R78" s="38"/>
      <c r="S78" s="38"/>
      <c r="T78" s="38"/>
      <c r="U78" s="94"/>
      <c r="V78" s="38"/>
      <c r="W78" s="51"/>
      <c r="X78" s="51"/>
      <c r="Y78" s="43"/>
      <c r="Z78" s="37"/>
      <c r="AA78" s="37"/>
      <c r="AB78" s="37"/>
      <c r="AC78" s="37"/>
      <c r="AD78" s="82"/>
      <c r="AE78" s="82"/>
      <c r="AF78" s="82"/>
    </row>
    <row r="79" spans="1:32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44"/>
      <c r="P79" s="38"/>
      <c r="Q79" s="38"/>
      <c r="R79" s="38"/>
      <c r="S79" s="38"/>
      <c r="T79" s="38"/>
      <c r="U79" s="94"/>
      <c r="V79" s="38"/>
      <c r="W79" s="51"/>
      <c r="X79" s="51"/>
      <c r="Y79" s="43"/>
      <c r="Z79" s="37"/>
      <c r="AA79" s="37"/>
      <c r="AB79" s="37"/>
      <c r="AC79" s="37"/>
      <c r="AD79" s="82"/>
      <c r="AE79" s="82"/>
      <c r="AF79" s="82"/>
    </row>
    <row r="80" spans="1:32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44"/>
      <c r="P80" s="38"/>
      <c r="Q80" s="38"/>
      <c r="R80" s="38"/>
      <c r="S80" s="38"/>
      <c r="T80" s="38"/>
      <c r="U80" s="94"/>
      <c r="V80" s="38"/>
      <c r="W80" s="51"/>
      <c r="X80" s="51"/>
      <c r="Y80" s="43"/>
      <c r="Z80" s="37"/>
      <c r="AA80" s="37"/>
      <c r="AB80" s="37"/>
      <c r="AC80" s="37"/>
      <c r="AD80" s="82"/>
      <c r="AE80" s="82"/>
      <c r="AF80" s="82"/>
    </row>
    <row r="81" spans="1:32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44"/>
      <c r="P81" s="38"/>
      <c r="Q81" s="38"/>
      <c r="R81" s="38"/>
      <c r="S81" s="38"/>
      <c r="T81" s="38"/>
      <c r="U81" s="94"/>
      <c r="V81" s="38"/>
      <c r="W81" s="51"/>
      <c r="X81" s="51"/>
      <c r="Y81" s="43"/>
      <c r="Z81" s="37"/>
      <c r="AA81" s="37"/>
      <c r="AB81" s="37"/>
      <c r="AC81" s="37"/>
      <c r="AD81" s="82"/>
      <c r="AE81" s="82"/>
      <c r="AF81" s="82"/>
    </row>
    <row r="82" spans="1:32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44"/>
      <c r="P82" s="38"/>
      <c r="Q82" s="38"/>
      <c r="R82" s="38"/>
      <c r="S82" s="38"/>
      <c r="T82" s="38"/>
      <c r="U82" s="94"/>
      <c r="V82" s="38"/>
      <c r="W82" s="51"/>
      <c r="X82" s="51"/>
      <c r="Y82" s="43"/>
      <c r="Z82" s="37"/>
      <c r="AA82" s="37"/>
      <c r="AB82" s="37"/>
      <c r="AC82" s="37"/>
      <c r="AD82" s="82"/>
      <c r="AE82" s="82"/>
      <c r="AF82" s="82"/>
    </row>
    <row r="83" spans="1:32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44"/>
      <c r="P83" s="38"/>
      <c r="Q83" s="38"/>
      <c r="R83" s="38"/>
      <c r="S83" s="38"/>
      <c r="T83" s="38"/>
      <c r="U83" s="94"/>
      <c r="V83" s="38"/>
      <c r="W83" s="51"/>
      <c r="X83" s="51"/>
      <c r="Y83" s="43"/>
      <c r="Z83" s="37"/>
      <c r="AA83" s="37"/>
      <c r="AB83" s="37"/>
      <c r="AC83" s="37"/>
      <c r="AD83" s="82"/>
      <c r="AE83" s="82"/>
      <c r="AF83" s="82"/>
    </row>
    <row r="84" spans="1:32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44"/>
      <c r="P84" s="38"/>
      <c r="Q84" s="38"/>
      <c r="R84" s="38"/>
      <c r="S84" s="38"/>
      <c r="T84" s="38"/>
      <c r="U84" s="94"/>
      <c r="V84" s="38"/>
      <c r="W84" s="51"/>
      <c r="X84" s="51"/>
      <c r="Y84" s="43"/>
      <c r="Z84" s="37"/>
      <c r="AA84" s="37"/>
      <c r="AB84" s="37"/>
      <c r="AC84" s="37"/>
      <c r="AD84" s="82"/>
      <c r="AE84" s="82"/>
      <c r="AF84" s="82"/>
    </row>
    <row r="85" spans="1:32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44"/>
      <c r="P85" s="38"/>
      <c r="Q85" s="38"/>
      <c r="R85" s="38"/>
      <c r="S85" s="38"/>
      <c r="T85" s="38"/>
      <c r="U85" s="94"/>
      <c r="V85" s="38"/>
      <c r="W85" s="51"/>
      <c r="X85" s="51"/>
      <c r="Y85" s="43"/>
      <c r="Z85" s="37"/>
      <c r="AA85" s="37"/>
      <c r="AB85" s="37"/>
      <c r="AC85" s="37"/>
      <c r="AD85" s="82"/>
      <c r="AE85" s="82"/>
      <c r="AF85" s="82"/>
    </row>
    <row r="86" spans="1:32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44"/>
      <c r="P86" s="38"/>
      <c r="Q86" s="38"/>
      <c r="R86" s="38"/>
      <c r="S86" s="38"/>
      <c r="T86" s="38"/>
      <c r="U86" s="94"/>
      <c r="V86" s="38"/>
      <c r="W86" s="51"/>
      <c r="X86" s="51"/>
      <c r="Y86" s="43"/>
      <c r="Z86" s="37"/>
      <c r="AA86" s="37"/>
      <c r="AB86" s="37"/>
      <c r="AC86" s="37"/>
      <c r="AD86" s="82"/>
      <c r="AE86" s="82"/>
      <c r="AF86" s="82"/>
    </row>
    <row r="87" spans="1:32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44"/>
      <c r="P87" s="38"/>
      <c r="Q87" s="38"/>
      <c r="R87" s="38"/>
      <c r="S87" s="38"/>
      <c r="T87" s="38"/>
      <c r="U87" s="94"/>
      <c r="V87" s="38"/>
      <c r="W87" s="51"/>
      <c r="X87" s="51"/>
      <c r="Y87" s="43"/>
      <c r="Z87" s="37"/>
      <c r="AA87" s="37"/>
      <c r="AB87" s="37"/>
      <c r="AC87" s="37"/>
      <c r="AD87" s="82"/>
      <c r="AE87" s="82"/>
      <c r="AF87" s="82"/>
    </row>
    <row r="88" spans="1:32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44"/>
      <c r="P88" s="38"/>
      <c r="Q88" s="38"/>
      <c r="R88" s="38"/>
      <c r="S88" s="38"/>
      <c r="T88" s="38"/>
      <c r="U88" s="94"/>
      <c r="V88" s="38"/>
      <c r="W88" s="51"/>
      <c r="X88" s="51"/>
      <c r="Y88" s="43"/>
      <c r="Z88" s="37"/>
      <c r="AA88" s="37"/>
      <c r="AB88" s="37"/>
      <c r="AC88" s="37"/>
      <c r="AD88" s="82"/>
      <c r="AE88" s="82"/>
      <c r="AF88" s="82"/>
    </row>
    <row r="89" spans="1:32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44"/>
      <c r="P89" s="38"/>
      <c r="Q89" s="38"/>
      <c r="R89" s="38"/>
      <c r="S89" s="38"/>
      <c r="T89" s="38"/>
      <c r="U89" s="94"/>
      <c r="V89" s="38"/>
      <c r="W89" s="51"/>
      <c r="X89" s="51"/>
      <c r="Y89" s="43"/>
      <c r="Z89" s="37"/>
      <c r="AA89" s="37"/>
      <c r="AB89" s="37"/>
      <c r="AC89" s="37"/>
      <c r="AD89" s="82"/>
      <c r="AE89" s="82"/>
      <c r="AF89" s="82"/>
    </row>
    <row r="90" spans="1:32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44"/>
      <c r="P90" s="38"/>
      <c r="Q90" s="38"/>
      <c r="R90" s="38"/>
      <c r="S90" s="38"/>
      <c r="T90" s="38"/>
      <c r="U90" s="94"/>
      <c r="V90" s="38"/>
      <c r="W90" s="51"/>
      <c r="X90" s="51"/>
      <c r="Y90" s="43"/>
      <c r="Z90" s="37"/>
      <c r="AA90" s="37"/>
      <c r="AB90" s="37"/>
      <c r="AC90" s="37"/>
      <c r="AD90" s="82"/>
      <c r="AE90" s="82"/>
      <c r="AF90" s="82"/>
    </row>
    <row r="91" spans="1:32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44"/>
      <c r="P91" s="38"/>
      <c r="Q91" s="38"/>
      <c r="R91" s="38"/>
      <c r="S91" s="38"/>
      <c r="T91" s="38"/>
      <c r="U91" s="94"/>
      <c r="V91" s="38"/>
      <c r="W91" s="51"/>
      <c r="X91" s="51"/>
      <c r="Y91" s="43"/>
      <c r="Z91" s="37"/>
      <c r="AA91" s="37"/>
      <c r="AB91" s="37"/>
      <c r="AC91" s="37"/>
      <c r="AD91" s="82"/>
      <c r="AE91" s="82"/>
      <c r="AF91" s="82"/>
    </row>
    <row r="92" spans="1:32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44"/>
      <c r="P92" s="38"/>
      <c r="Q92" s="38"/>
      <c r="R92" s="38"/>
      <c r="S92" s="38"/>
      <c r="T92" s="38"/>
      <c r="U92" s="94"/>
      <c r="V92" s="38"/>
      <c r="W92" s="51"/>
      <c r="X92" s="51"/>
      <c r="Y92" s="43"/>
      <c r="Z92" s="37"/>
      <c r="AA92" s="37"/>
      <c r="AB92" s="37"/>
      <c r="AC92" s="37"/>
      <c r="AD92" s="82"/>
      <c r="AE92" s="82"/>
      <c r="AF92" s="82"/>
    </row>
    <row r="93" spans="1:32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44"/>
      <c r="P93" s="38"/>
      <c r="Q93" s="38"/>
      <c r="R93" s="38"/>
      <c r="S93" s="38"/>
      <c r="T93" s="38"/>
      <c r="U93" s="94"/>
      <c r="V93" s="38"/>
      <c r="W93" s="51"/>
      <c r="X93" s="51"/>
      <c r="Y93" s="43"/>
      <c r="Z93" s="37"/>
      <c r="AA93" s="37"/>
      <c r="AB93" s="37"/>
      <c r="AC93" s="37"/>
      <c r="AD93" s="82"/>
      <c r="AE93" s="82"/>
      <c r="AF93" s="82"/>
    </row>
    <row r="94" spans="1:32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44"/>
      <c r="P94" s="38"/>
      <c r="Q94" s="38"/>
      <c r="R94" s="38"/>
      <c r="S94" s="38"/>
      <c r="T94" s="38"/>
      <c r="U94" s="94"/>
      <c r="V94" s="38"/>
      <c r="W94" s="51"/>
      <c r="X94" s="51"/>
      <c r="Y94" s="43"/>
      <c r="Z94" s="37"/>
      <c r="AA94" s="37"/>
      <c r="AB94" s="37"/>
      <c r="AC94" s="37"/>
      <c r="AD94" s="82"/>
      <c r="AE94" s="82"/>
      <c r="AF94" s="82"/>
    </row>
    <row r="95" spans="1:32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44"/>
      <c r="P95" s="38"/>
      <c r="Q95" s="38"/>
      <c r="R95" s="38"/>
      <c r="S95" s="38"/>
      <c r="T95" s="38"/>
      <c r="U95" s="94"/>
      <c r="V95" s="38"/>
      <c r="W95" s="51"/>
      <c r="X95" s="51"/>
      <c r="Y95" s="43"/>
      <c r="Z95" s="37"/>
      <c r="AA95" s="37"/>
      <c r="AB95" s="37"/>
      <c r="AC95" s="37"/>
      <c r="AD95" s="82"/>
      <c r="AE95" s="82"/>
      <c r="AF95" s="82"/>
    </row>
    <row r="96" spans="1:32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44"/>
      <c r="P96" s="38"/>
      <c r="Q96" s="38"/>
      <c r="R96" s="38"/>
      <c r="S96" s="38"/>
      <c r="T96" s="38"/>
      <c r="U96" s="94"/>
      <c r="V96" s="38"/>
      <c r="W96" s="51"/>
      <c r="X96" s="51"/>
      <c r="Y96" s="43"/>
      <c r="Z96" s="37"/>
      <c r="AA96" s="37"/>
      <c r="AB96" s="37"/>
      <c r="AC96" s="37"/>
      <c r="AD96" s="82"/>
      <c r="AE96" s="82"/>
      <c r="AF96" s="82"/>
    </row>
    <row r="97" spans="1:32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44"/>
      <c r="P97" s="38"/>
      <c r="Q97" s="38"/>
      <c r="R97" s="38"/>
      <c r="S97" s="38"/>
      <c r="T97" s="38"/>
      <c r="U97" s="94"/>
      <c r="V97" s="38"/>
      <c r="W97" s="51"/>
      <c r="X97" s="51"/>
      <c r="Y97" s="43"/>
      <c r="Z97" s="37"/>
      <c r="AA97" s="37"/>
      <c r="AB97" s="37"/>
      <c r="AC97" s="37"/>
      <c r="AD97" s="82"/>
      <c r="AE97" s="82"/>
      <c r="AF97" s="82"/>
    </row>
    <row r="98" spans="1:32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44"/>
      <c r="P98" s="38"/>
      <c r="Q98" s="38"/>
      <c r="R98" s="38"/>
      <c r="S98" s="38"/>
      <c r="T98" s="38"/>
      <c r="U98" s="94"/>
      <c r="V98" s="38"/>
      <c r="W98" s="51"/>
      <c r="X98" s="51"/>
      <c r="Y98" s="43"/>
      <c r="Z98" s="37"/>
      <c r="AA98" s="37"/>
      <c r="AB98" s="37"/>
      <c r="AC98" s="37"/>
      <c r="AD98" s="82"/>
      <c r="AE98" s="82"/>
      <c r="AF98" s="82"/>
    </row>
    <row r="99" spans="1:32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44"/>
      <c r="P99" s="38"/>
      <c r="Q99" s="38"/>
      <c r="R99" s="38"/>
      <c r="S99" s="38"/>
      <c r="T99" s="38"/>
      <c r="U99" s="94"/>
      <c r="V99" s="38"/>
      <c r="W99" s="51"/>
      <c r="X99" s="51"/>
      <c r="Y99" s="43"/>
      <c r="Z99" s="37"/>
      <c r="AA99" s="37"/>
      <c r="AB99" s="37"/>
      <c r="AC99" s="37"/>
      <c r="AD99" s="82"/>
      <c r="AE99" s="82"/>
      <c r="AF99" s="82"/>
    </row>
    <row r="100" spans="1:32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44"/>
      <c r="P100" s="38"/>
      <c r="Q100" s="38"/>
      <c r="R100" s="38"/>
      <c r="S100" s="38"/>
      <c r="T100" s="38"/>
      <c r="U100" s="94"/>
      <c r="V100" s="38"/>
      <c r="W100" s="51"/>
      <c r="X100" s="51"/>
      <c r="Y100" s="43"/>
      <c r="Z100" s="37"/>
      <c r="AA100" s="37"/>
      <c r="AB100" s="37"/>
      <c r="AC100" s="37"/>
      <c r="AD100" s="82"/>
      <c r="AE100" s="82"/>
      <c r="AF100" s="82"/>
    </row>
    <row r="101" spans="1:32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44"/>
      <c r="P101" s="38"/>
      <c r="Q101" s="38"/>
      <c r="R101" s="38"/>
      <c r="S101" s="38"/>
      <c r="T101" s="38"/>
      <c r="U101" s="94"/>
      <c r="V101" s="38"/>
      <c r="W101" s="51"/>
      <c r="X101" s="51"/>
      <c r="Y101" s="43"/>
      <c r="Z101" s="37"/>
      <c r="AA101" s="37"/>
      <c r="AB101" s="37"/>
      <c r="AC101" s="37"/>
      <c r="AD101" s="82"/>
      <c r="AE101" s="82"/>
      <c r="AF101" s="82"/>
    </row>
    <row r="102" spans="1:32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44"/>
      <c r="P102" s="38"/>
      <c r="Q102" s="38"/>
      <c r="R102" s="38"/>
      <c r="S102" s="38"/>
      <c r="T102" s="38"/>
      <c r="U102" s="94"/>
      <c r="V102" s="38"/>
      <c r="W102" s="51"/>
      <c r="X102" s="51"/>
      <c r="Y102" s="43"/>
      <c r="Z102" s="37"/>
      <c r="AA102" s="37"/>
      <c r="AB102" s="37"/>
      <c r="AC102" s="37"/>
      <c r="AD102" s="82"/>
      <c r="AE102" s="82"/>
      <c r="AF102" s="82"/>
    </row>
    <row r="103" spans="1:32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44"/>
      <c r="P103" s="38"/>
      <c r="Q103" s="38"/>
      <c r="R103" s="38"/>
      <c r="S103" s="38"/>
      <c r="T103" s="38"/>
      <c r="U103" s="94"/>
      <c r="V103" s="38"/>
      <c r="W103" s="51"/>
      <c r="X103" s="51"/>
      <c r="Y103" s="43"/>
      <c r="Z103" s="37"/>
      <c r="AA103" s="37"/>
      <c r="AB103" s="37"/>
      <c r="AC103" s="37"/>
      <c r="AD103" s="82"/>
      <c r="AE103" s="82"/>
      <c r="AF103" s="82"/>
    </row>
    <row r="104" spans="1:32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44"/>
      <c r="P104" s="38"/>
      <c r="Q104" s="38"/>
      <c r="R104" s="38"/>
      <c r="S104" s="38"/>
      <c r="T104" s="38"/>
      <c r="U104" s="94"/>
      <c r="V104" s="38"/>
      <c r="W104" s="51"/>
      <c r="X104" s="51"/>
      <c r="Y104" s="43"/>
      <c r="Z104" s="37"/>
      <c r="AA104" s="37"/>
      <c r="AB104" s="37"/>
      <c r="AC104" s="37"/>
      <c r="AD104" s="82"/>
      <c r="AE104" s="82"/>
      <c r="AF104" s="82"/>
    </row>
    <row r="105" spans="1:32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44"/>
      <c r="P105" s="38"/>
      <c r="Q105" s="38"/>
      <c r="R105" s="38"/>
      <c r="S105" s="38"/>
      <c r="T105" s="38"/>
      <c r="U105" s="94"/>
      <c r="V105" s="38"/>
      <c r="W105" s="51"/>
      <c r="X105" s="51"/>
      <c r="Y105" s="43"/>
      <c r="Z105" s="37"/>
      <c r="AA105" s="37"/>
      <c r="AB105" s="37"/>
      <c r="AC105" s="37"/>
      <c r="AD105" s="82"/>
      <c r="AE105" s="82"/>
      <c r="AF105" s="82"/>
    </row>
    <row r="106" spans="1:32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44"/>
      <c r="P106" s="38"/>
      <c r="Q106" s="38"/>
      <c r="R106" s="38"/>
      <c r="S106" s="38"/>
      <c r="T106" s="38"/>
      <c r="U106" s="94"/>
      <c r="V106" s="38"/>
      <c r="W106" s="51"/>
      <c r="X106" s="51"/>
      <c r="Y106" s="43"/>
      <c r="Z106" s="37"/>
      <c r="AA106" s="37"/>
      <c r="AB106" s="37"/>
      <c r="AC106" s="37"/>
      <c r="AD106" s="82"/>
      <c r="AE106" s="82"/>
      <c r="AF106" s="82"/>
    </row>
    <row r="107" spans="1:32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44"/>
      <c r="P107" s="38"/>
      <c r="Q107" s="38"/>
      <c r="R107" s="38"/>
      <c r="S107" s="38"/>
      <c r="T107" s="38"/>
      <c r="U107" s="94"/>
      <c r="V107" s="38"/>
      <c r="W107" s="51"/>
      <c r="X107" s="51"/>
      <c r="Y107" s="43"/>
      <c r="Z107" s="37"/>
      <c r="AA107" s="37"/>
      <c r="AB107" s="37"/>
      <c r="AC107" s="37"/>
      <c r="AD107" s="82"/>
      <c r="AE107" s="82"/>
      <c r="AF107" s="82"/>
    </row>
    <row r="108" spans="1:32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44"/>
      <c r="P108" s="38"/>
      <c r="Q108" s="38"/>
      <c r="R108" s="38"/>
      <c r="S108" s="38"/>
      <c r="T108" s="38"/>
      <c r="U108" s="94"/>
      <c r="V108" s="38"/>
      <c r="W108" s="51"/>
      <c r="X108" s="51"/>
      <c r="Y108" s="43"/>
      <c r="Z108" s="37"/>
      <c r="AA108" s="37"/>
      <c r="AB108" s="37"/>
      <c r="AC108" s="37"/>
      <c r="AD108" s="82"/>
      <c r="AE108" s="82"/>
      <c r="AF108" s="82"/>
    </row>
    <row r="109" spans="1:32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44"/>
      <c r="P109" s="38"/>
      <c r="Q109" s="38"/>
      <c r="R109" s="38"/>
      <c r="S109" s="38"/>
      <c r="T109" s="38"/>
      <c r="U109" s="94"/>
      <c r="V109" s="38"/>
      <c r="W109" s="51"/>
      <c r="X109" s="51"/>
      <c r="Y109" s="43"/>
      <c r="Z109" s="37"/>
      <c r="AA109" s="37"/>
      <c r="AB109" s="37"/>
      <c r="AC109" s="37"/>
      <c r="AD109" s="82"/>
      <c r="AE109" s="82"/>
      <c r="AF109" s="82"/>
    </row>
    <row r="110" spans="1:32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44"/>
      <c r="P110" s="38"/>
      <c r="Q110" s="38"/>
      <c r="R110" s="38"/>
      <c r="S110" s="38"/>
      <c r="T110" s="38"/>
      <c r="U110" s="94"/>
      <c r="V110" s="38"/>
      <c r="W110" s="51"/>
      <c r="X110" s="51"/>
      <c r="Y110" s="43"/>
      <c r="Z110" s="37"/>
      <c r="AA110" s="37"/>
      <c r="AB110" s="37"/>
      <c r="AC110" s="37"/>
      <c r="AD110" s="82"/>
      <c r="AE110" s="82"/>
      <c r="AF110" s="82"/>
    </row>
    <row r="111" spans="1:32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44"/>
      <c r="P111" s="38"/>
      <c r="Q111" s="38"/>
      <c r="R111" s="38"/>
      <c r="S111" s="38"/>
      <c r="T111" s="38"/>
      <c r="U111" s="94"/>
      <c r="V111" s="38"/>
      <c r="W111" s="51"/>
      <c r="X111" s="51"/>
      <c r="Y111" s="43"/>
      <c r="Z111" s="37"/>
      <c r="AA111" s="37"/>
      <c r="AB111" s="37"/>
      <c r="AC111" s="37"/>
      <c r="AD111" s="82"/>
      <c r="AE111" s="82"/>
      <c r="AF111" s="82"/>
    </row>
    <row r="112" spans="1:32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44"/>
      <c r="P112" s="38"/>
      <c r="Q112" s="38"/>
      <c r="R112" s="38"/>
      <c r="S112" s="38"/>
      <c r="T112" s="38"/>
      <c r="U112" s="94"/>
      <c r="V112" s="38"/>
      <c r="W112" s="51"/>
      <c r="X112" s="51"/>
      <c r="Y112" s="43"/>
      <c r="Z112" s="37"/>
      <c r="AA112" s="37"/>
      <c r="AB112" s="37"/>
      <c r="AC112" s="37"/>
      <c r="AD112" s="82"/>
      <c r="AE112" s="82"/>
      <c r="AF112" s="82"/>
    </row>
    <row r="113" spans="1:32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44"/>
      <c r="P113" s="38"/>
      <c r="Q113" s="38"/>
      <c r="R113" s="38"/>
      <c r="S113" s="38"/>
      <c r="T113" s="38"/>
      <c r="U113" s="94"/>
      <c r="V113" s="38"/>
      <c r="W113" s="51"/>
      <c r="X113" s="51"/>
      <c r="Y113" s="43"/>
      <c r="Z113" s="37"/>
      <c r="AA113" s="37"/>
      <c r="AB113" s="37"/>
      <c r="AC113" s="37"/>
      <c r="AD113" s="82"/>
      <c r="AE113" s="82"/>
      <c r="AF113" s="82"/>
    </row>
    <row r="114" spans="1:32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44"/>
      <c r="P114" s="38"/>
      <c r="Q114" s="38"/>
      <c r="R114" s="38"/>
      <c r="S114" s="38"/>
      <c r="T114" s="38"/>
      <c r="U114" s="94"/>
      <c r="V114" s="38"/>
      <c r="W114" s="51"/>
      <c r="X114" s="51"/>
      <c r="Y114" s="43"/>
      <c r="Z114" s="37"/>
      <c r="AA114" s="37"/>
      <c r="AB114" s="37"/>
      <c r="AC114" s="37"/>
      <c r="AD114" s="82"/>
      <c r="AE114" s="82"/>
      <c r="AF114" s="82"/>
    </row>
    <row r="115" spans="1:32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44"/>
      <c r="P115" s="38"/>
      <c r="Q115" s="38"/>
      <c r="R115" s="38"/>
      <c r="S115" s="38"/>
      <c r="T115" s="38"/>
      <c r="U115" s="94"/>
      <c r="V115" s="38"/>
      <c r="W115" s="51"/>
      <c r="X115" s="51"/>
      <c r="Y115" s="43"/>
      <c r="Z115" s="37"/>
      <c r="AA115" s="37"/>
      <c r="AB115" s="37"/>
      <c r="AC115" s="37"/>
      <c r="AD115" s="82"/>
      <c r="AE115" s="82"/>
      <c r="AF115" s="82"/>
    </row>
    <row r="116" spans="1:32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44"/>
      <c r="P116" s="38"/>
      <c r="Q116" s="38"/>
      <c r="R116" s="38"/>
      <c r="S116" s="38"/>
      <c r="T116" s="38"/>
      <c r="U116" s="94"/>
      <c r="V116" s="38"/>
      <c r="W116" s="51"/>
      <c r="X116" s="51"/>
      <c r="Y116" s="43"/>
      <c r="Z116" s="37"/>
      <c r="AA116" s="37"/>
      <c r="AB116" s="37"/>
      <c r="AC116" s="37"/>
      <c r="AD116" s="82"/>
      <c r="AE116" s="82"/>
      <c r="AF116" s="82"/>
    </row>
    <row r="117" spans="1:32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44"/>
      <c r="P117" s="38"/>
      <c r="Q117" s="38"/>
      <c r="R117" s="38"/>
      <c r="S117" s="38"/>
      <c r="T117" s="38"/>
      <c r="U117" s="94"/>
      <c r="V117" s="38"/>
      <c r="W117" s="51"/>
      <c r="X117" s="51"/>
      <c r="Y117" s="43"/>
      <c r="Z117" s="37"/>
      <c r="AA117" s="37"/>
      <c r="AB117" s="37"/>
      <c r="AC117" s="37"/>
      <c r="AD117" s="82"/>
      <c r="AE117" s="82"/>
      <c r="AF117" s="82"/>
    </row>
    <row r="118" spans="1:32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44"/>
      <c r="P118" s="38"/>
      <c r="Q118" s="38"/>
      <c r="R118" s="38"/>
      <c r="S118" s="38"/>
      <c r="T118" s="38"/>
      <c r="U118" s="94"/>
      <c r="V118" s="38"/>
      <c r="W118" s="51"/>
      <c r="X118" s="51"/>
      <c r="Y118" s="43"/>
      <c r="Z118" s="37"/>
      <c r="AA118" s="37"/>
      <c r="AB118" s="37"/>
      <c r="AC118" s="37"/>
      <c r="AD118" s="82"/>
      <c r="AE118" s="82"/>
      <c r="AF118" s="82"/>
    </row>
    <row r="119" spans="1:32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44"/>
      <c r="P119" s="38"/>
      <c r="Q119" s="38"/>
      <c r="R119" s="38"/>
      <c r="S119" s="38"/>
      <c r="T119" s="38"/>
      <c r="U119" s="94"/>
      <c r="V119" s="38"/>
      <c r="W119" s="51"/>
      <c r="X119" s="51"/>
      <c r="Y119" s="43"/>
      <c r="Z119" s="37"/>
      <c r="AA119" s="37"/>
      <c r="AB119" s="37"/>
      <c r="AC119" s="37"/>
      <c r="AD119" s="82"/>
      <c r="AE119" s="82"/>
      <c r="AF119" s="82"/>
    </row>
    <row r="120" spans="1:32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44"/>
      <c r="P120" s="38"/>
      <c r="Q120" s="38"/>
      <c r="R120" s="38"/>
      <c r="S120" s="38"/>
      <c r="T120" s="38"/>
      <c r="U120" s="94"/>
      <c r="V120" s="38"/>
      <c r="W120" s="51"/>
      <c r="X120" s="51"/>
      <c r="Y120" s="43"/>
      <c r="Z120" s="37"/>
      <c r="AA120" s="37"/>
      <c r="AB120" s="37"/>
      <c r="AC120" s="37"/>
      <c r="AD120" s="82"/>
      <c r="AE120" s="82"/>
      <c r="AF120" s="82"/>
    </row>
    <row r="121" spans="1:32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44"/>
      <c r="P121" s="38"/>
      <c r="Q121" s="38"/>
      <c r="R121" s="38"/>
      <c r="S121" s="38"/>
      <c r="T121" s="38"/>
      <c r="U121" s="94"/>
      <c r="V121" s="38"/>
      <c r="W121" s="51"/>
      <c r="X121" s="51"/>
      <c r="Y121" s="43"/>
      <c r="Z121" s="37"/>
      <c r="AA121" s="37"/>
      <c r="AB121" s="37"/>
      <c r="AC121" s="37"/>
      <c r="AD121" s="82"/>
      <c r="AE121" s="82"/>
      <c r="AF121" s="82"/>
    </row>
    <row r="122" spans="1:32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44"/>
      <c r="P122" s="38"/>
      <c r="Q122" s="38"/>
      <c r="R122" s="38"/>
      <c r="S122" s="38"/>
      <c r="T122" s="38"/>
      <c r="U122" s="94"/>
      <c r="V122" s="38"/>
      <c r="W122" s="51"/>
      <c r="X122" s="51"/>
      <c r="Y122" s="43"/>
      <c r="Z122" s="37"/>
      <c r="AA122" s="37"/>
      <c r="AB122" s="37"/>
      <c r="AC122" s="37"/>
      <c r="AD122" s="82"/>
      <c r="AE122" s="82"/>
      <c r="AF122" s="82"/>
    </row>
    <row r="123" spans="1:32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44"/>
      <c r="P123" s="38"/>
      <c r="Q123" s="38"/>
      <c r="R123" s="38"/>
      <c r="S123" s="38"/>
      <c r="T123" s="38"/>
      <c r="U123" s="94"/>
      <c r="V123" s="38"/>
      <c r="W123" s="51"/>
      <c r="X123" s="51"/>
      <c r="Y123" s="43"/>
      <c r="Z123" s="37"/>
      <c r="AA123" s="37"/>
      <c r="AB123" s="37"/>
      <c r="AC123" s="37"/>
      <c r="AD123" s="82"/>
      <c r="AE123" s="82"/>
      <c r="AF123" s="82"/>
    </row>
    <row r="124" spans="1:32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44"/>
      <c r="P124" s="38"/>
      <c r="Q124" s="38"/>
      <c r="R124" s="38"/>
      <c r="S124" s="38"/>
      <c r="T124" s="38"/>
      <c r="U124" s="94"/>
      <c r="V124" s="38"/>
      <c r="W124" s="51"/>
      <c r="X124" s="51"/>
      <c r="Y124" s="43"/>
      <c r="Z124" s="37"/>
      <c r="AA124" s="37"/>
      <c r="AB124" s="37"/>
      <c r="AC124" s="37"/>
      <c r="AD124" s="82"/>
      <c r="AE124" s="82"/>
      <c r="AF124" s="82"/>
    </row>
    <row r="125" spans="1:32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44"/>
      <c r="P125" s="38"/>
      <c r="Q125" s="38"/>
      <c r="R125" s="38"/>
      <c r="S125" s="38"/>
      <c r="T125" s="38"/>
      <c r="U125" s="94"/>
      <c r="V125" s="38"/>
      <c r="W125" s="51"/>
      <c r="X125" s="51"/>
      <c r="Y125" s="43"/>
      <c r="Z125" s="37"/>
      <c r="AA125" s="37"/>
      <c r="AB125" s="37"/>
      <c r="AC125" s="37"/>
      <c r="AD125" s="82"/>
      <c r="AE125" s="82"/>
      <c r="AF125" s="82"/>
    </row>
    <row r="126" spans="1:32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44"/>
      <c r="P126" s="38"/>
      <c r="Q126" s="38"/>
      <c r="R126" s="38"/>
      <c r="S126" s="38"/>
      <c r="T126" s="38"/>
      <c r="U126" s="94"/>
      <c r="V126" s="38"/>
      <c r="W126" s="51"/>
      <c r="X126" s="51"/>
      <c r="Y126" s="43"/>
      <c r="Z126" s="37"/>
      <c r="AA126" s="37"/>
      <c r="AB126" s="37"/>
      <c r="AC126" s="37"/>
      <c r="AD126" s="82"/>
      <c r="AE126" s="82"/>
      <c r="AF126" s="82"/>
    </row>
    <row r="127" spans="1:32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44"/>
      <c r="P127" s="38"/>
      <c r="Q127" s="38"/>
      <c r="R127" s="38"/>
      <c r="S127" s="38"/>
      <c r="T127" s="38"/>
      <c r="U127" s="94"/>
      <c r="V127" s="38"/>
      <c r="W127" s="51"/>
      <c r="X127" s="51"/>
      <c r="Y127" s="43"/>
      <c r="Z127" s="37"/>
      <c r="AA127" s="37"/>
      <c r="AB127" s="37"/>
      <c r="AC127" s="37"/>
      <c r="AD127" s="82"/>
      <c r="AE127" s="82"/>
      <c r="AF127" s="82"/>
    </row>
    <row r="128" spans="1:32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44"/>
      <c r="P128" s="38"/>
      <c r="Q128" s="38"/>
      <c r="R128" s="38"/>
      <c r="S128" s="38"/>
      <c r="T128" s="38"/>
      <c r="U128" s="94"/>
      <c r="V128" s="38"/>
      <c r="W128" s="51"/>
      <c r="X128" s="51"/>
      <c r="Y128" s="43"/>
      <c r="Z128" s="37"/>
      <c r="AA128" s="37"/>
      <c r="AB128" s="37"/>
      <c r="AC128" s="37"/>
      <c r="AD128" s="82"/>
      <c r="AE128" s="82"/>
      <c r="AF128" s="82"/>
    </row>
    <row r="129" spans="1:32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44"/>
      <c r="P129" s="38"/>
      <c r="Q129" s="38"/>
      <c r="R129" s="38"/>
      <c r="S129" s="38"/>
      <c r="T129" s="38"/>
      <c r="U129" s="94"/>
      <c r="V129" s="38"/>
      <c r="W129" s="51"/>
      <c r="X129" s="51"/>
      <c r="Y129" s="43"/>
      <c r="Z129" s="37"/>
      <c r="AA129" s="37"/>
      <c r="AB129" s="37"/>
      <c r="AC129" s="37"/>
      <c r="AD129" s="82"/>
      <c r="AE129" s="82"/>
      <c r="AF129" s="82"/>
    </row>
    <row r="130" spans="1:32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44"/>
      <c r="P130" s="38"/>
      <c r="Q130" s="38"/>
      <c r="R130" s="38"/>
      <c r="S130" s="38"/>
      <c r="T130" s="38"/>
      <c r="U130" s="94"/>
      <c r="V130" s="38"/>
      <c r="W130" s="51"/>
      <c r="X130" s="51"/>
      <c r="Y130" s="43"/>
      <c r="Z130" s="37"/>
      <c r="AA130" s="37"/>
      <c r="AB130" s="37"/>
      <c r="AC130" s="37"/>
      <c r="AD130" s="82"/>
      <c r="AE130" s="82"/>
      <c r="AF130" s="82"/>
    </row>
    <row r="131" spans="1:32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44"/>
      <c r="P131" s="38"/>
      <c r="Q131" s="38"/>
      <c r="R131" s="38"/>
      <c r="S131" s="38"/>
      <c r="T131" s="38"/>
      <c r="U131" s="94"/>
      <c r="V131" s="38"/>
      <c r="W131" s="51"/>
      <c r="X131" s="51"/>
      <c r="Y131" s="43"/>
      <c r="Z131" s="37"/>
      <c r="AA131" s="37"/>
      <c r="AB131" s="37"/>
      <c r="AC131" s="37"/>
      <c r="AD131" s="82"/>
      <c r="AE131" s="82"/>
      <c r="AF131" s="82"/>
    </row>
    <row r="132" spans="1:32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44"/>
      <c r="P132" s="38"/>
      <c r="Q132" s="38"/>
      <c r="R132" s="38"/>
      <c r="S132" s="38"/>
      <c r="T132" s="38"/>
      <c r="U132" s="94"/>
      <c r="V132" s="38"/>
      <c r="W132" s="51"/>
      <c r="X132" s="51"/>
      <c r="Y132" s="43"/>
      <c r="Z132" s="37"/>
      <c r="AA132" s="37"/>
      <c r="AB132" s="37"/>
      <c r="AC132" s="37"/>
      <c r="AD132" s="82"/>
      <c r="AE132" s="82"/>
      <c r="AF132" s="82"/>
    </row>
    <row r="133" spans="1:32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44"/>
      <c r="P133" s="38"/>
      <c r="Q133" s="38"/>
      <c r="R133" s="38"/>
      <c r="S133" s="38"/>
      <c r="T133" s="38"/>
      <c r="U133" s="94"/>
      <c r="V133" s="38"/>
      <c r="W133" s="51"/>
      <c r="X133" s="51"/>
      <c r="Y133" s="43"/>
      <c r="Z133" s="37"/>
      <c r="AA133" s="37"/>
      <c r="AB133" s="37"/>
      <c r="AC133" s="37"/>
      <c r="AD133" s="82"/>
      <c r="AE133" s="82"/>
      <c r="AF133" s="82"/>
    </row>
    <row r="134" spans="1:32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44"/>
      <c r="P134" s="38"/>
      <c r="Q134" s="38"/>
      <c r="R134" s="38"/>
      <c r="S134" s="38"/>
      <c r="T134" s="38"/>
      <c r="U134" s="94"/>
      <c r="V134" s="38"/>
      <c r="W134" s="51"/>
      <c r="X134" s="51"/>
      <c r="Y134" s="43"/>
      <c r="Z134" s="37"/>
      <c r="AA134" s="37"/>
      <c r="AB134" s="37"/>
      <c r="AC134" s="37"/>
      <c r="AD134" s="82"/>
      <c r="AE134" s="82"/>
      <c r="AF134" s="82"/>
    </row>
    <row r="135" spans="1:32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44"/>
      <c r="P135" s="38"/>
      <c r="Q135" s="38"/>
      <c r="R135" s="38"/>
      <c r="S135" s="38"/>
      <c r="T135" s="38"/>
      <c r="U135" s="94"/>
      <c r="V135" s="38"/>
      <c r="W135" s="51"/>
      <c r="X135" s="51"/>
      <c r="Y135" s="43"/>
      <c r="Z135" s="37"/>
      <c r="AA135" s="37"/>
      <c r="AB135" s="37"/>
      <c r="AC135" s="37"/>
      <c r="AD135" s="82"/>
      <c r="AE135" s="82"/>
      <c r="AF135" s="82"/>
    </row>
    <row r="136" spans="1:32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44"/>
      <c r="P136" s="38"/>
      <c r="Q136" s="38"/>
      <c r="R136" s="38"/>
      <c r="S136" s="38"/>
      <c r="T136" s="38"/>
      <c r="U136" s="94"/>
      <c r="V136" s="38"/>
      <c r="W136" s="51"/>
      <c r="X136" s="51"/>
      <c r="Y136" s="43"/>
      <c r="Z136" s="37"/>
      <c r="AA136" s="37"/>
      <c r="AB136" s="37"/>
      <c r="AC136" s="37"/>
      <c r="AD136" s="82"/>
      <c r="AE136" s="82"/>
      <c r="AF136" s="82"/>
    </row>
    <row r="137" spans="1:32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44"/>
      <c r="P137" s="38"/>
      <c r="Q137" s="38"/>
      <c r="R137" s="38"/>
      <c r="S137" s="38"/>
      <c r="T137" s="38"/>
      <c r="U137" s="94"/>
      <c r="V137" s="38"/>
      <c r="W137" s="51"/>
      <c r="X137" s="51"/>
      <c r="Y137" s="43"/>
      <c r="Z137" s="37"/>
      <c r="AA137" s="37"/>
      <c r="AB137" s="37"/>
      <c r="AC137" s="37"/>
      <c r="AD137" s="82"/>
      <c r="AE137" s="82"/>
      <c r="AF137" s="82"/>
    </row>
    <row r="138" spans="1:32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44"/>
      <c r="P138" s="38"/>
      <c r="Q138" s="38"/>
      <c r="R138" s="38"/>
      <c r="S138" s="38"/>
      <c r="T138" s="38"/>
      <c r="U138" s="94"/>
      <c r="V138" s="38"/>
      <c r="W138" s="51"/>
      <c r="X138" s="51"/>
      <c r="Y138" s="43"/>
      <c r="Z138" s="37"/>
      <c r="AA138" s="37"/>
      <c r="AB138" s="37"/>
      <c r="AC138" s="37"/>
      <c r="AD138" s="82"/>
      <c r="AE138" s="82"/>
      <c r="AF138" s="82"/>
    </row>
    <row r="139" spans="1:32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44"/>
      <c r="P139" s="38"/>
      <c r="Q139" s="38"/>
      <c r="R139" s="38"/>
      <c r="S139" s="38"/>
      <c r="T139" s="38"/>
      <c r="U139" s="94"/>
      <c r="V139" s="38"/>
      <c r="W139" s="51"/>
      <c r="X139" s="51"/>
      <c r="Y139" s="43"/>
      <c r="Z139" s="37"/>
      <c r="AA139" s="37"/>
      <c r="AB139" s="37"/>
      <c r="AC139" s="37"/>
      <c r="AD139" s="82"/>
      <c r="AE139" s="82"/>
      <c r="AF139" s="82"/>
    </row>
    <row r="140" spans="1:32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44"/>
      <c r="P140" s="38"/>
      <c r="Q140" s="38"/>
      <c r="R140" s="38"/>
      <c r="S140" s="38"/>
      <c r="T140" s="38"/>
      <c r="U140" s="94"/>
      <c r="V140" s="38"/>
      <c r="W140" s="51"/>
      <c r="X140" s="51"/>
      <c r="Y140" s="43"/>
      <c r="Z140" s="37"/>
      <c r="AA140" s="37"/>
      <c r="AB140" s="37"/>
      <c r="AC140" s="37"/>
      <c r="AD140" s="82"/>
      <c r="AE140" s="82"/>
      <c r="AF140" s="82"/>
    </row>
    <row r="141" spans="1:32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44"/>
      <c r="P141" s="38"/>
      <c r="Q141" s="38"/>
      <c r="R141" s="38"/>
      <c r="S141" s="38"/>
      <c r="T141" s="38"/>
      <c r="U141" s="94"/>
      <c r="V141" s="38"/>
      <c r="W141" s="51"/>
      <c r="X141" s="51"/>
      <c r="Y141" s="43"/>
      <c r="Z141" s="37"/>
      <c r="AA141" s="37"/>
      <c r="AB141" s="37"/>
      <c r="AC141" s="37"/>
      <c r="AD141" s="82"/>
      <c r="AE141" s="82"/>
      <c r="AF141" s="82"/>
    </row>
    <row r="142" spans="1:32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44"/>
      <c r="P142" s="38"/>
      <c r="Q142" s="38"/>
      <c r="R142" s="38"/>
      <c r="S142" s="38"/>
      <c r="T142" s="38"/>
      <c r="U142" s="94"/>
      <c r="V142" s="38"/>
      <c r="W142" s="51"/>
      <c r="X142" s="51"/>
      <c r="Y142" s="43"/>
      <c r="Z142" s="37"/>
      <c r="AA142" s="37"/>
      <c r="AB142" s="37"/>
      <c r="AC142" s="37"/>
      <c r="AD142" s="82"/>
      <c r="AE142" s="82"/>
      <c r="AF142" s="82"/>
    </row>
    <row r="143" spans="1:32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44"/>
      <c r="P143" s="38"/>
      <c r="Q143" s="38"/>
      <c r="R143" s="38"/>
      <c r="S143" s="38"/>
      <c r="T143" s="38"/>
      <c r="U143" s="94"/>
      <c r="V143" s="38"/>
      <c r="W143" s="51"/>
      <c r="X143" s="51"/>
      <c r="Y143" s="43"/>
      <c r="Z143" s="37"/>
      <c r="AA143" s="37"/>
      <c r="AB143" s="37"/>
      <c r="AC143" s="37"/>
      <c r="AD143" s="82"/>
      <c r="AE143" s="82"/>
      <c r="AF143" s="82"/>
    </row>
    <row r="144" spans="1:32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44"/>
      <c r="P144" s="38"/>
      <c r="Q144" s="38"/>
      <c r="R144" s="38"/>
      <c r="S144" s="38"/>
      <c r="T144" s="38"/>
      <c r="U144" s="94"/>
      <c r="V144" s="38"/>
      <c r="W144" s="51"/>
      <c r="X144" s="51"/>
      <c r="Y144" s="43"/>
      <c r="Z144" s="37"/>
      <c r="AA144" s="37"/>
      <c r="AB144" s="37"/>
      <c r="AC144" s="37"/>
      <c r="AD144" s="82"/>
      <c r="AE144" s="82"/>
      <c r="AF144" s="82"/>
    </row>
    <row r="145" spans="1:32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44"/>
      <c r="P145" s="38"/>
      <c r="Q145" s="38"/>
      <c r="R145" s="38"/>
      <c r="S145" s="38"/>
      <c r="T145" s="38"/>
      <c r="U145" s="94"/>
      <c r="V145" s="38"/>
      <c r="W145" s="51"/>
      <c r="X145" s="51"/>
      <c r="Y145" s="43"/>
      <c r="Z145" s="37"/>
      <c r="AA145" s="37"/>
      <c r="AB145" s="37"/>
      <c r="AC145" s="37"/>
      <c r="AD145" s="82"/>
      <c r="AE145" s="82"/>
      <c r="AF145" s="82"/>
    </row>
    <row r="146" spans="1:32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44"/>
      <c r="P146" s="38"/>
      <c r="Q146" s="38"/>
      <c r="R146" s="38"/>
      <c r="S146" s="38"/>
      <c r="T146" s="38"/>
      <c r="U146" s="94"/>
      <c r="V146" s="38"/>
      <c r="W146" s="51"/>
      <c r="X146" s="51"/>
      <c r="Y146" s="43"/>
      <c r="Z146" s="37"/>
      <c r="AA146" s="37"/>
      <c r="AB146" s="37"/>
      <c r="AC146" s="37"/>
      <c r="AD146" s="82"/>
      <c r="AE146" s="82"/>
      <c r="AF146" s="82"/>
    </row>
    <row r="147" spans="1:32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44"/>
      <c r="P147" s="38"/>
      <c r="Q147" s="38"/>
      <c r="R147" s="38"/>
      <c r="S147" s="38"/>
      <c r="T147" s="38"/>
      <c r="U147" s="94"/>
      <c r="V147" s="38"/>
      <c r="W147" s="51"/>
      <c r="X147" s="51"/>
      <c r="Y147" s="43"/>
      <c r="Z147" s="37"/>
      <c r="AA147" s="37"/>
      <c r="AB147" s="37"/>
      <c r="AC147" s="37"/>
      <c r="AD147" s="82"/>
      <c r="AE147" s="82"/>
      <c r="AF147" s="82"/>
    </row>
    <row r="148" spans="1:32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44"/>
      <c r="P148" s="38"/>
      <c r="Q148" s="38"/>
      <c r="R148" s="38"/>
      <c r="S148" s="38"/>
      <c r="T148" s="38"/>
      <c r="U148" s="94"/>
      <c r="V148" s="38"/>
      <c r="W148" s="51"/>
      <c r="X148" s="51"/>
      <c r="Y148" s="43"/>
      <c r="Z148" s="37"/>
      <c r="AA148" s="37"/>
      <c r="AB148" s="37"/>
      <c r="AC148" s="37"/>
      <c r="AD148" s="82"/>
      <c r="AE148" s="82"/>
      <c r="AF148" s="82"/>
    </row>
    <row r="149" spans="1:32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44"/>
      <c r="P149" s="38"/>
      <c r="Q149" s="38"/>
      <c r="R149" s="38"/>
      <c r="S149" s="38"/>
      <c r="T149" s="38"/>
      <c r="U149" s="94"/>
      <c r="V149" s="38"/>
      <c r="W149" s="51"/>
      <c r="X149" s="51"/>
      <c r="Y149" s="43"/>
      <c r="Z149" s="37"/>
      <c r="AA149" s="37"/>
      <c r="AB149" s="37"/>
      <c r="AC149" s="37"/>
      <c r="AD149" s="82"/>
      <c r="AE149" s="82"/>
      <c r="AF149" s="82"/>
    </row>
    <row r="150" spans="1:32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44"/>
      <c r="P150" s="38"/>
      <c r="Q150" s="38"/>
      <c r="R150" s="38"/>
      <c r="S150" s="38"/>
      <c r="T150" s="38"/>
      <c r="U150" s="94"/>
      <c r="V150" s="38"/>
      <c r="W150" s="51"/>
      <c r="X150" s="51"/>
      <c r="Y150" s="43"/>
      <c r="Z150" s="37"/>
      <c r="AA150" s="37"/>
      <c r="AB150" s="37"/>
      <c r="AC150" s="37"/>
      <c r="AD150" s="82"/>
      <c r="AE150" s="82"/>
      <c r="AF150" s="82"/>
    </row>
    <row r="151" spans="1:32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44"/>
      <c r="P151" s="38"/>
      <c r="Q151" s="38"/>
      <c r="R151" s="38"/>
      <c r="S151" s="38"/>
      <c r="T151" s="38"/>
      <c r="U151" s="94"/>
      <c r="V151" s="38"/>
      <c r="W151" s="51"/>
      <c r="X151" s="51"/>
      <c r="Y151" s="43"/>
      <c r="Z151" s="37"/>
      <c r="AA151" s="37"/>
      <c r="AB151" s="37"/>
      <c r="AC151" s="37"/>
      <c r="AD151" s="82"/>
      <c r="AE151" s="82"/>
      <c r="AF151" s="82"/>
    </row>
    <row r="152" spans="1:32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44"/>
      <c r="P152" s="38"/>
      <c r="Q152" s="38"/>
      <c r="R152" s="38"/>
      <c r="S152" s="38"/>
      <c r="T152" s="38"/>
      <c r="U152" s="94"/>
      <c r="V152" s="38"/>
      <c r="W152" s="51"/>
      <c r="X152" s="51"/>
      <c r="Y152" s="43"/>
      <c r="Z152" s="37"/>
      <c r="AA152" s="37"/>
      <c r="AB152" s="37"/>
      <c r="AC152" s="37"/>
      <c r="AD152" s="82"/>
      <c r="AE152" s="82"/>
      <c r="AF152" s="82"/>
    </row>
    <row r="153" spans="1:32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44"/>
      <c r="P153" s="38"/>
      <c r="Q153" s="38"/>
      <c r="R153" s="38"/>
      <c r="S153" s="38"/>
      <c r="T153" s="38"/>
      <c r="U153" s="94"/>
      <c r="V153" s="38"/>
      <c r="W153" s="51"/>
      <c r="X153" s="51"/>
      <c r="Y153" s="43"/>
      <c r="Z153" s="37"/>
      <c r="AA153" s="37"/>
      <c r="AB153" s="37"/>
      <c r="AC153" s="37"/>
      <c r="AD153" s="82"/>
      <c r="AE153" s="82"/>
      <c r="AF153" s="82"/>
    </row>
    <row r="154" spans="1:32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44"/>
      <c r="P154" s="38"/>
      <c r="Q154" s="38"/>
      <c r="R154" s="38"/>
      <c r="S154" s="38"/>
      <c r="T154" s="38"/>
      <c r="U154" s="94"/>
      <c r="V154" s="38"/>
      <c r="W154" s="51"/>
      <c r="X154" s="51"/>
      <c r="Y154" s="43"/>
      <c r="Z154" s="37"/>
      <c r="AA154" s="37"/>
      <c r="AB154" s="37"/>
      <c r="AC154" s="37"/>
      <c r="AD154" s="82"/>
      <c r="AE154" s="82"/>
      <c r="AF154" s="82"/>
    </row>
    <row r="155" spans="1:32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44"/>
      <c r="P155" s="38"/>
      <c r="Q155" s="38"/>
      <c r="R155" s="38"/>
      <c r="S155" s="38"/>
      <c r="T155" s="38"/>
      <c r="U155" s="94"/>
      <c r="V155" s="38"/>
      <c r="W155" s="51"/>
      <c r="X155" s="51"/>
      <c r="Y155" s="43"/>
      <c r="Z155" s="37"/>
      <c r="AA155" s="37"/>
      <c r="AB155" s="37"/>
      <c r="AC155" s="37"/>
      <c r="AD155" s="82"/>
      <c r="AE155" s="82"/>
      <c r="AF155" s="82"/>
    </row>
    <row r="156" spans="1:32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44"/>
      <c r="P156" s="38"/>
      <c r="Q156" s="38"/>
      <c r="R156" s="38"/>
      <c r="S156" s="38"/>
      <c r="T156" s="38"/>
      <c r="U156" s="94"/>
      <c r="V156" s="38"/>
      <c r="W156" s="51"/>
      <c r="X156" s="51"/>
      <c r="Y156" s="43"/>
      <c r="Z156" s="37"/>
      <c r="AA156" s="37"/>
      <c r="AB156" s="37"/>
      <c r="AC156" s="37"/>
      <c r="AD156" s="82"/>
      <c r="AE156" s="82"/>
      <c r="AF156" s="82"/>
    </row>
    <row r="157" spans="1:32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44"/>
      <c r="P157" s="38"/>
      <c r="Q157" s="38"/>
      <c r="R157" s="38"/>
      <c r="S157" s="38"/>
      <c r="T157" s="38"/>
      <c r="U157" s="94"/>
      <c r="V157" s="38"/>
      <c r="W157" s="51"/>
      <c r="X157" s="51"/>
      <c r="Y157" s="43"/>
      <c r="Z157" s="37"/>
      <c r="AA157" s="37"/>
      <c r="AB157" s="37"/>
      <c r="AC157" s="37"/>
      <c r="AD157" s="82"/>
      <c r="AE157" s="82"/>
      <c r="AF157" s="82"/>
    </row>
    <row r="158" spans="1:32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44"/>
      <c r="P158" s="38"/>
      <c r="Q158" s="38"/>
      <c r="R158" s="38"/>
      <c r="S158" s="38"/>
      <c r="T158" s="38"/>
      <c r="U158" s="94"/>
      <c r="V158" s="38"/>
      <c r="W158" s="51"/>
      <c r="X158" s="51"/>
      <c r="Y158" s="43"/>
      <c r="Z158" s="37"/>
      <c r="AA158" s="37"/>
      <c r="AB158" s="37"/>
      <c r="AC158" s="37"/>
      <c r="AD158" s="82"/>
      <c r="AE158" s="82"/>
      <c r="AF158" s="82"/>
    </row>
    <row r="159" spans="1:32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44"/>
      <c r="P159" s="38"/>
      <c r="Q159" s="38"/>
      <c r="R159" s="38"/>
      <c r="S159" s="38"/>
      <c r="T159" s="38"/>
      <c r="U159" s="94"/>
      <c r="V159" s="38"/>
      <c r="W159" s="51"/>
      <c r="X159" s="51"/>
      <c r="Y159" s="43"/>
      <c r="Z159" s="37"/>
      <c r="AA159" s="37"/>
      <c r="AB159" s="37"/>
      <c r="AC159" s="37"/>
      <c r="AD159" s="82"/>
      <c r="AE159" s="82"/>
      <c r="AF159" s="82"/>
    </row>
    <row r="160" spans="1:32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44"/>
      <c r="P160" s="38"/>
      <c r="Q160" s="38"/>
      <c r="R160" s="38"/>
      <c r="S160" s="38"/>
      <c r="T160" s="38"/>
      <c r="U160" s="94"/>
      <c r="V160" s="38"/>
      <c r="W160" s="51"/>
      <c r="X160" s="51"/>
      <c r="Y160" s="43"/>
      <c r="Z160" s="37"/>
      <c r="AA160" s="37"/>
      <c r="AB160" s="37"/>
      <c r="AC160" s="37"/>
      <c r="AD160" s="82"/>
      <c r="AE160" s="82"/>
      <c r="AF160" s="82"/>
    </row>
    <row r="161" spans="1:32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44"/>
      <c r="P161" s="38"/>
      <c r="Q161" s="38"/>
      <c r="R161" s="38"/>
      <c r="S161" s="38"/>
      <c r="T161" s="38"/>
      <c r="U161" s="94"/>
      <c r="V161" s="38"/>
      <c r="W161" s="51"/>
      <c r="X161" s="51"/>
      <c r="Y161" s="43"/>
      <c r="Z161" s="37"/>
      <c r="AA161" s="37"/>
      <c r="AB161" s="37"/>
      <c r="AC161" s="37"/>
      <c r="AD161" s="82"/>
      <c r="AE161" s="82"/>
      <c r="AF161" s="82"/>
    </row>
    <row r="162" spans="1:32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44"/>
      <c r="P162" s="38"/>
      <c r="Q162" s="38"/>
      <c r="R162" s="38"/>
      <c r="S162" s="38"/>
      <c r="T162" s="38"/>
      <c r="U162" s="94"/>
      <c r="V162" s="38"/>
      <c r="W162" s="51"/>
      <c r="X162" s="51"/>
      <c r="Y162" s="43"/>
      <c r="Z162" s="37"/>
      <c r="AA162" s="37"/>
      <c r="AB162" s="37"/>
      <c r="AC162" s="37"/>
      <c r="AD162" s="82"/>
      <c r="AE162" s="82"/>
      <c r="AF162" s="82"/>
    </row>
    <row r="163" spans="1:32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44"/>
      <c r="P163" s="38"/>
      <c r="Q163" s="38"/>
      <c r="R163" s="38"/>
      <c r="S163" s="38"/>
      <c r="T163" s="38"/>
      <c r="U163" s="94"/>
      <c r="V163" s="38"/>
      <c r="W163" s="51"/>
      <c r="X163" s="51"/>
      <c r="Y163" s="43"/>
      <c r="Z163" s="37"/>
      <c r="AA163" s="37"/>
      <c r="AB163" s="37"/>
      <c r="AC163" s="37"/>
      <c r="AD163" s="82"/>
      <c r="AE163" s="82"/>
      <c r="AF163" s="82"/>
    </row>
    <row r="164" spans="1:32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44"/>
      <c r="P164" s="38"/>
      <c r="Q164" s="38"/>
      <c r="R164" s="38"/>
      <c r="S164" s="38"/>
      <c r="T164" s="38"/>
      <c r="U164" s="94"/>
      <c r="V164" s="38"/>
      <c r="W164" s="51"/>
      <c r="X164" s="51"/>
      <c r="Y164" s="43"/>
      <c r="Z164" s="37"/>
      <c r="AA164" s="37"/>
      <c r="AB164" s="37"/>
      <c r="AC164" s="37"/>
      <c r="AD164" s="82"/>
      <c r="AE164" s="82"/>
      <c r="AF164" s="82"/>
    </row>
    <row r="165" spans="1:32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44"/>
      <c r="P165" s="38"/>
      <c r="Q165" s="38"/>
      <c r="R165" s="38"/>
      <c r="S165" s="38"/>
      <c r="T165" s="38"/>
      <c r="U165" s="94"/>
      <c r="V165" s="38"/>
      <c r="W165" s="51"/>
      <c r="X165" s="51"/>
      <c r="Y165" s="43"/>
      <c r="Z165" s="37"/>
      <c r="AA165" s="37"/>
      <c r="AB165" s="37"/>
      <c r="AC165" s="37"/>
      <c r="AD165" s="82"/>
      <c r="AE165" s="82"/>
      <c r="AF165" s="82"/>
    </row>
    <row r="166" spans="1:32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44"/>
      <c r="P166" s="38"/>
      <c r="Q166" s="38"/>
      <c r="R166" s="38"/>
      <c r="S166" s="38"/>
      <c r="T166" s="38"/>
      <c r="U166" s="94"/>
      <c r="V166" s="38"/>
      <c r="W166" s="51"/>
      <c r="X166" s="51"/>
      <c r="Y166" s="43"/>
      <c r="Z166" s="37"/>
      <c r="AA166" s="37"/>
      <c r="AB166" s="37"/>
      <c r="AC166" s="37"/>
      <c r="AD166" s="82"/>
      <c r="AE166" s="82"/>
      <c r="AF166" s="82"/>
    </row>
    <row r="167" spans="1:32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44"/>
      <c r="P167" s="38"/>
      <c r="Q167" s="38"/>
      <c r="R167" s="38"/>
      <c r="S167" s="38"/>
      <c r="T167" s="38"/>
      <c r="U167" s="94"/>
      <c r="V167" s="38"/>
      <c r="W167" s="51"/>
      <c r="X167" s="51"/>
      <c r="Y167" s="43"/>
      <c r="Z167" s="37"/>
      <c r="AA167" s="37"/>
      <c r="AB167" s="37"/>
      <c r="AC167" s="37"/>
      <c r="AD167" s="82"/>
      <c r="AE167" s="82"/>
      <c r="AF167" s="82"/>
    </row>
    <row r="168" spans="1:32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44"/>
      <c r="P168" s="38"/>
      <c r="Q168" s="38"/>
      <c r="R168" s="38"/>
      <c r="S168" s="38"/>
      <c r="T168" s="38"/>
      <c r="U168" s="94"/>
      <c r="V168" s="38"/>
      <c r="W168" s="51"/>
      <c r="X168" s="51"/>
      <c r="Y168" s="43"/>
      <c r="Z168" s="37"/>
      <c r="AA168" s="37"/>
      <c r="AB168" s="37"/>
      <c r="AC168" s="37"/>
      <c r="AD168" s="82"/>
      <c r="AE168" s="82"/>
      <c r="AF168" s="82"/>
    </row>
    <row r="169" spans="1:32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44"/>
      <c r="P169" s="38"/>
      <c r="Q169" s="38"/>
      <c r="R169" s="38"/>
      <c r="S169" s="38"/>
      <c r="T169" s="38"/>
      <c r="U169" s="94"/>
      <c r="V169" s="38"/>
      <c r="W169" s="51"/>
      <c r="X169" s="51"/>
      <c r="Y169" s="43"/>
      <c r="Z169" s="37"/>
      <c r="AA169" s="37"/>
      <c r="AB169" s="37"/>
      <c r="AC169" s="37"/>
      <c r="AD169" s="82"/>
      <c r="AE169" s="82"/>
      <c r="AF169" s="82"/>
    </row>
    <row r="170" spans="1:32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44"/>
      <c r="P170" s="38"/>
      <c r="Q170" s="38"/>
      <c r="R170" s="38"/>
      <c r="S170" s="38"/>
      <c r="T170" s="38"/>
      <c r="U170" s="94"/>
      <c r="V170" s="38"/>
      <c r="W170" s="51"/>
      <c r="X170" s="51"/>
      <c r="Y170" s="43"/>
      <c r="Z170" s="37"/>
      <c r="AA170" s="37"/>
      <c r="AB170" s="37"/>
      <c r="AC170" s="37"/>
      <c r="AD170" s="82"/>
      <c r="AE170" s="82"/>
      <c r="AF170" s="82"/>
    </row>
    <row r="171" spans="1:32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44"/>
      <c r="P171" s="38"/>
      <c r="Q171" s="38"/>
      <c r="R171" s="38"/>
      <c r="S171" s="38"/>
      <c r="T171" s="38"/>
      <c r="U171" s="94"/>
      <c r="V171" s="38"/>
      <c r="W171" s="51"/>
      <c r="X171" s="51"/>
      <c r="Y171" s="43"/>
      <c r="Z171" s="37"/>
      <c r="AA171" s="37"/>
      <c r="AB171" s="37"/>
      <c r="AC171" s="37"/>
      <c r="AD171" s="82"/>
      <c r="AE171" s="82"/>
      <c r="AF171" s="82"/>
    </row>
    <row r="172" spans="1:32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44"/>
      <c r="P172" s="38"/>
      <c r="Q172" s="38"/>
      <c r="R172" s="38"/>
      <c r="S172" s="38"/>
      <c r="T172" s="38"/>
      <c r="U172" s="94"/>
      <c r="V172" s="38"/>
      <c r="W172" s="51"/>
      <c r="X172" s="51"/>
      <c r="Y172" s="43"/>
      <c r="Z172" s="37"/>
      <c r="AA172" s="37"/>
      <c r="AB172" s="37"/>
      <c r="AC172" s="37"/>
      <c r="AD172" s="82"/>
      <c r="AE172" s="82"/>
      <c r="AF172" s="82"/>
    </row>
    <row r="173" spans="1:32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44"/>
      <c r="P173" s="38"/>
      <c r="Q173" s="38"/>
      <c r="R173" s="38"/>
      <c r="S173" s="38"/>
      <c r="T173" s="38"/>
      <c r="U173" s="94"/>
      <c r="V173" s="38"/>
      <c r="W173" s="51"/>
      <c r="X173" s="51"/>
      <c r="Y173" s="43"/>
      <c r="Z173" s="37"/>
      <c r="AA173" s="37"/>
      <c r="AB173" s="37"/>
      <c r="AC173" s="37"/>
      <c r="AD173" s="82"/>
      <c r="AE173" s="82"/>
      <c r="AF173" s="82"/>
    </row>
    <row r="174" spans="1:32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44"/>
      <c r="P174" s="38"/>
      <c r="Q174" s="38"/>
      <c r="R174" s="38"/>
      <c r="S174" s="38"/>
      <c r="T174" s="38"/>
      <c r="U174" s="94"/>
      <c r="V174" s="38"/>
      <c r="W174" s="51"/>
      <c r="X174" s="51"/>
      <c r="Y174" s="43"/>
      <c r="Z174" s="37"/>
      <c r="AA174" s="37"/>
      <c r="AB174" s="37"/>
      <c r="AC174" s="37"/>
      <c r="AD174" s="82"/>
      <c r="AE174" s="82"/>
      <c r="AF174" s="82"/>
    </row>
    <row r="175" spans="1:32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44"/>
      <c r="P175" s="38"/>
      <c r="Q175" s="38"/>
      <c r="R175" s="38"/>
      <c r="S175" s="38"/>
      <c r="T175" s="38"/>
      <c r="U175" s="94"/>
      <c r="V175" s="38"/>
      <c r="W175" s="51"/>
      <c r="X175" s="51"/>
      <c r="Y175" s="43"/>
      <c r="Z175" s="37"/>
      <c r="AA175" s="37"/>
      <c r="AB175" s="37"/>
      <c r="AC175" s="37"/>
      <c r="AD175" s="82"/>
      <c r="AE175" s="82"/>
      <c r="AF175" s="82"/>
    </row>
    <row r="176" spans="1:32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44"/>
      <c r="P176" s="38"/>
      <c r="Q176" s="38"/>
      <c r="R176" s="38"/>
      <c r="S176" s="38"/>
      <c r="T176" s="38"/>
      <c r="U176" s="94"/>
      <c r="V176" s="38"/>
      <c r="W176" s="51"/>
      <c r="X176" s="51"/>
      <c r="Y176" s="43"/>
      <c r="Z176" s="37"/>
      <c r="AA176" s="37"/>
      <c r="AB176" s="37"/>
      <c r="AC176" s="37"/>
      <c r="AD176" s="82"/>
      <c r="AE176" s="82"/>
      <c r="AF176" s="82"/>
    </row>
    <row r="177" spans="1:32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44"/>
      <c r="P177" s="38"/>
      <c r="Q177" s="38"/>
      <c r="R177" s="38"/>
      <c r="S177" s="38"/>
      <c r="T177" s="38"/>
      <c r="U177" s="94"/>
      <c r="V177" s="38"/>
      <c r="W177" s="51"/>
      <c r="X177" s="51"/>
      <c r="Y177" s="43"/>
      <c r="Z177" s="37"/>
      <c r="AA177" s="37"/>
      <c r="AB177" s="37"/>
      <c r="AC177" s="37"/>
      <c r="AD177" s="82"/>
      <c r="AE177" s="82"/>
      <c r="AF177" s="82"/>
    </row>
    <row r="178" spans="1:32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44"/>
      <c r="P178" s="38"/>
      <c r="Q178" s="38"/>
      <c r="R178" s="38"/>
      <c r="S178" s="38"/>
      <c r="T178" s="38"/>
      <c r="U178" s="94"/>
      <c r="V178" s="38"/>
      <c r="W178" s="51"/>
      <c r="X178" s="51"/>
      <c r="Y178" s="43"/>
      <c r="Z178" s="37"/>
      <c r="AA178" s="37"/>
      <c r="AB178" s="37"/>
      <c r="AC178" s="37"/>
      <c r="AD178" s="82"/>
      <c r="AE178" s="82"/>
      <c r="AF178" s="82"/>
    </row>
    <row r="179" spans="1:32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44"/>
      <c r="P179" s="38"/>
      <c r="Q179" s="38"/>
      <c r="R179" s="38"/>
      <c r="S179" s="38"/>
      <c r="T179" s="38"/>
      <c r="U179" s="94"/>
      <c r="V179" s="38"/>
      <c r="W179" s="51"/>
      <c r="X179" s="51"/>
      <c r="Y179" s="43"/>
      <c r="Z179" s="37"/>
      <c r="AA179" s="37"/>
      <c r="AB179" s="37"/>
      <c r="AC179" s="37"/>
      <c r="AD179" s="82"/>
      <c r="AE179" s="82"/>
      <c r="AF179" s="82"/>
    </row>
    <row r="180" spans="1:32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44"/>
      <c r="P180" s="38"/>
      <c r="Q180" s="38"/>
      <c r="R180" s="38"/>
      <c r="S180" s="38"/>
      <c r="T180" s="38"/>
      <c r="U180" s="94"/>
      <c r="V180" s="38"/>
      <c r="W180" s="51"/>
      <c r="X180" s="51"/>
      <c r="Y180" s="43"/>
      <c r="Z180" s="37"/>
      <c r="AA180" s="37"/>
      <c r="AB180" s="37"/>
      <c r="AC180" s="37"/>
      <c r="AD180" s="82"/>
      <c r="AE180" s="82"/>
      <c r="AF180" s="82"/>
    </row>
    <row r="181" spans="1:32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44"/>
      <c r="P181" s="38"/>
      <c r="Q181" s="38"/>
      <c r="R181" s="38"/>
      <c r="S181" s="38"/>
      <c r="T181" s="38"/>
      <c r="U181" s="94"/>
      <c r="V181" s="38"/>
      <c r="W181" s="51"/>
      <c r="X181" s="51"/>
      <c r="Y181" s="43"/>
      <c r="Z181" s="37"/>
      <c r="AA181" s="37"/>
      <c r="AB181" s="37"/>
      <c r="AC181" s="37"/>
      <c r="AD181" s="82"/>
      <c r="AE181" s="82"/>
      <c r="AF181" s="82"/>
    </row>
    <row r="182" spans="1:32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44"/>
      <c r="P182" s="38"/>
      <c r="Q182" s="38"/>
      <c r="R182" s="38"/>
      <c r="S182" s="38"/>
      <c r="T182" s="38"/>
      <c r="U182" s="94"/>
      <c r="V182" s="38"/>
      <c r="W182" s="51"/>
      <c r="X182" s="51"/>
      <c r="Y182" s="43"/>
      <c r="Z182" s="37"/>
      <c r="AA182" s="37"/>
      <c r="AB182" s="37"/>
      <c r="AC182" s="37"/>
      <c r="AD182" s="82"/>
      <c r="AE182" s="82"/>
      <c r="AF182" s="82"/>
    </row>
    <row r="183" spans="1:32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44"/>
      <c r="P183" s="38"/>
      <c r="Q183" s="38"/>
      <c r="R183" s="38"/>
      <c r="S183" s="38"/>
      <c r="T183" s="38"/>
      <c r="U183" s="94"/>
      <c r="V183" s="38"/>
      <c r="W183" s="51"/>
      <c r="X183" s="51"/>
      <c r="Y183" s="43"/>
      <c r="Z183" s="37"/>
      <c r="AA183" s="37"/>
      <c r="AB183" s="37"/>
      <c r="AC183" s="37"/>
      <c r="AD183" s="82"/>
      <c r="AE183" s="82"/>
      <c r="AF183" s="82"/>
    </row>
    <row r="184" spans="1:32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44"/>
      <c r="P184" s="38"/>
      <c r="Q184" s="38"/>
      <c r="R184" s="38"/>
      <c r="S184" s="38"/>
      <c r="T184" s="38"/>
      <c r="U184" s="94"/>
      <c r="V184" s="38"/>
      <c r="W184" s="51"/>
      <c r="X184" s="51"/>
      <c r="Y184" s="43"/>
      <c r="Z184" s="37"/>
      <c r="AA184" s="37"/>
      <c r="AB184" s="37"/>
      <c r="AC184" s="37"/>
      <c r="AD184" s="82"/>
      <c r="AE184" s="82"/>
      <c r="AF184" s="82"/>
    </row>
    <row r="185" spans="1:32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44"/>
      <c r="P185" s="38"/>
      <c r="Q185" s="38"/>
      <c r="R185" s="38"/>
      <c r="S185" s="38"/>
      <c r="T185" s="38"/>
      <c r="U185" s="94"/>
      <c r="V185" s="38"/>
      <c r="W185" s="51"/>
      <c r="X185" s="51"/>
      <c r="Y185" s="43"/>
      <c r="Z185" s="37"/>
      <c r="AA185" s="37"/>
      <c r="AB185" s="37"/>
      <c r="AC185" s="37"/>
      <c r="AD185" s="82"/>
      <c r="AE185" s="82"/>
      <c r="AF185" s="82"/>
    </row>
    <row r="186" spans="1:32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44"/>
      <c r="P186" s="38"/>
      <c r="Q186" s="38"/>
      <c r="R186" s="38"/>
      <c r="S186" s="38"/>
      <c r="T186" s="38"/>
      <c r="U186" s="94"/>
      <c r="V186" s="38"/>
      <c r="W186" s="51"/>
      <c r="X186" s="51"/>
      <c r="Y186" s="43"/>
      <c r="Z186" s="37"/>
      <c r="AA186" s="37"/>
      <c r="AB186" s="37"/>
      <c r="AC186" s="37"/>
      <c r="AD186" s="82"/>
      <c r="AE186" s="82"/>
      <c r="AF186" s="82"/>
    </row>
    <row r="187" spans="1:32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44"/>
      <c r="P187" s="38"/>
      <c r="Q187" s="38"/>
      <c r="R187" s="38"/>
      <c r="S187" s="38"/>
      <c r="T187" s="38"/>
      <c r="U187" s="94"/>
      <c r="V187" s="38"/>
      <c r="W187" s="51"/>
      <c r="X187" s="51"/>
      <c r="Y187" s="43"/>
      <c r="Z187" s="37"/>
      <c r="AA187" s="37"/>
      <c r="AB187" s="37"/>
      <c r="AC187" s="37"/>
      <c r="AD187" s="82"/>
      <c r="AE187" s="82"/>
      <c r="AF187" s="82"/>
    </row>
    <row r="188" spans="1:32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44"/>
      <c r="P188" s="38"/>
      <c r="Q188" s="38"/>
      <c r="R188" s="38"/>
      <c r="S188" s="38"/>
      <c r="T188" s="38"/>
      <c r="U188" s="94"/>
      <c r="V188" s="38"/>
      <c r="W188" s="51"/>
      <c r="X188" s="51"/>
      <c r="Y188" s="43"/>
      <c r="Z188" s="37"/>
      <c r="AA188" s="37"/>
      <c r="AB188" s="37"/>
      <c r="AC188" s="37"/>
      <c r="AD188" s="82"/>
      <c r="AE188" s="82"/>
      <c r="AF188" s="82"/>
    </row>
    <row r="189" spans="1:32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44"/>
      <c r="P189" s="38"/>
      <c r="Q189" s="38"/>
      <c r="R189" s="38"/>
      <c r="S189" s="38"/>
      <c r="T189" s="38"/>
      <c r="U189" s="94"/>
      <c r="V189" s="38"/>
      <c r="W189" s="51"/>
      <c r="X189" s="51"/>
      <c r="Y189" s="43"/>
      <c r="Z189" s="37"/>
      <c r="AA189" s="37"/>
      <c r="AB189" s="37"/>
      <c r="AC189" s="37"/>
      <c r="AD189" s="82"/>
      <c r="AE189" s="82"/>
      <c r="AF189" s="82"/>
    </row>
    <row r="190" spans="1:32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44"/>
      <c r="P190" s="38"/>
      <c r="Q190" s="38"/>
      <c r="R190" s="38"/>
      <c r="S190" s="38"/>
      <c r="T190" s="38"/>
      <c r="U190" s="94"/>
      <c r="V190" s="38"/>
      <c r="W190" s="51"/>
      <c r="X190" s="51"/>
      <c r="Y190" s="43"/>
      <c r="Z190" s="37"/>
      <c r="AA190" s="37"/>
      <c r="AB190" s="37"/>
      <c r="AC190" s="37"/>
      <c r="AD190" s="82"/>
      <c r="AE190" s="82"/>
      <c r="AF190" s="82"/>
    </row>
    <row r="191" spans="1:32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44"/>
      <c r="P191" s="38"/>
      <c r="Q191" s="38"/>
      <c r="R191" s="38"/>
      <c r="S191" s="38"/>
      <c r="T191" s="38"/>
      <c r="U191" s="94"/>
      <c r="V191" s="38"/>
      <c r="W191" s="51"/>
      <c r="X191" s="51"/>
      <c r="Y191" s="43"/>
      <c r="Z191" s="37"/>
      <c r="AA191" s="37"/>
      <c r="AB191" s="37"/>
      <c r="AC191" s="37"/>
      <c r="AD191" s="82"/>
      <c r="AE191" s="82"/>
      <c r="AF191" s="82"/>
    </row>
    <row r="192" spans="1:32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44"/>
      <c r="P192" s="38"/>
      <c r="Q192" s="38"/>
      <c r="R192" s="38"/>
      <c r="S192" s="38"/>
      <c r="T192" s="38"/>
      <c r="U192" s="94"/>
      <c r="V192" s="38"/>
      <c r="W192" s="51"/>
      <c r="X192" s="51"/>
      <c r="Y192" s="43"/>
      <c r="Z192" s="37"/>
      <c r="AA192" s="37"/>
      <c r="AB192" s="37"/>
      <c r="AC192" s="37"/>
      <c r="AD192" s="82"/>
      <c r="AE192" s="82"/>
      <c r="AF192" s="82"/>
    </row>
    <row r="193" spans="1:32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44"/>
      <c r="P193" s="38"/>
      <c r="Q193" s="38"/>
      <c r="R193" s="38"/>
      <c r="S193" s="38"/>
      <c r="T193" s="38"/>
      <c r="U193" s="94"/>
      <c r="V193" s="38"/>
      <c r="W193" s="51"/>
      <c r="X193" s="51"/>
      <c r="Y193" s="43"/>
      <c r="Z193" s="37"/>
      <c r="AA193" s="37"/>
      <c r="AB193" s="37"/>
      <c r="AC193" s="37"/>
      <c r="AD193" s="82"/>
      <c r="AE193" s="82"/>
      <c r="AF193" s="82"/>
    </row>
    <row r="194" spans="1:32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44"/>
      <c r="P194" s="38"/>
      <c r="Q194" s="38"/>
      <c r="R194" s="38"/>
      <c r="S194" s="38"/>
      <c r="T194" s="38"/>
      <c r="U194" s="94"/>
      <c r="V194" s="38"/>
      <c r="W194" s="51"/>
      <c r="X194" s="51"/>
      <c r="Y194" s="43"/>
      <c r="Z194" s="37"/>
      <c r="AA194" s="37"/>
      <c r="AB194" s="37"/>
      <c r="AC194" s="37"/>
      <c r="AD194" s="82"/>
      <c r="AE194" s="82"/>
      <c r="AF194" s="82"/>
    </row>
    <row r="195" spans="1:32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44"/>
      <c r="P195" s="38"/>
      <c r="Q195" s="38"/>
      <c r="R195" s="38"/>
      <c r="S195" s="38"/>
      <c r="T195" s="38"/>
      <c r="U195" s="94"/>
      <c r="V195" s="38"/>
      <c r="W195" s="51"/>
      <c r="X195" s="51"/>
      <c r="Y195" s="43"/>
      <c r="Z195" s="37"/>
      <c r="AA195" s="37"/>
      <c r="AB195" s="37"/>
      <c r="AC195" s="37"/>
      <c r="AD195" s="82"/>
      <c r="AE195" s="82"/>
      <c r="AF195" s="82"/>
    </row>
    <row r="196" spans="1:32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44"/>
      <c r="P196" s="38"/>
      <c r="Q196" s="38"/>
      <c r="R196" s="38"/>
      <c r="S196" s="38"/>
      <c r="T196" s="38"/>
      <c r="U196" s="94"/>
      <c r="V196" s="38"/>
      <c r="W196" s="51"/>
      <c r="X196" s="51"/>
      <c r="Y196" s="43"/>
      <c r="Z196" s="37"/>
      <c r="AA196" s="37"/>
      <c r="AB196" s="37"/>
      <c r="AC196" s="37"/>
      <c r="AD196" s="82"/>
      <c r="AE196" s="82"/>
      <c r="AF196" s="82"/>
    </row>
    <row r="197" spans="1:32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44"/>
      <c r="P197" s="38"/>
      <c r="Q197" s="38"/>
      <c r="R197" s="38"/>
      <c r="S197" s="38"/>
      <c r="T197" s="38"/>
      <c r="U197" s="94"/>
      <c r="V197" s="38"/>
      <c r="W197" s="51"/>
      <c r="X197" s="51"/>
      <c r="Y197" s="43"/>
      <c r="Z197" s="37"/>
      <c r="AA197" s="37"/>
      <c r="AB197" s="37"/>
      <c r="AC197" s="37"/>
      <c r="AD197" s="82"/>
      <c r="AE197" s="82"/>
      <c r="AF197" s="82"/>
    </row>
    <row r="198" spans="1:32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44"/>
      <c r="P198" s="38"/>
      <c r="Q198" s="38"/>
      <c r="R198" s="38"/>
      <c r="S198" s="38"/>
      <c r="T198" s="38"/>
      <c r="U198" s="94"/>
      <c r="V198" s="38"/>
      <c r="W198" s="51"/>
      <c r="X198" s="51"/>
      <c r="Y198" s="43"/>
      <c r="Z198" s="37"/>
      <c r="AA198" s="37"/>
      <c r="AB198" s="37"/>
      <c r="AC198" s="37"/>
      <c r="AD198" s="82"/>
      <c r="AE198" s="82"/>
      <c r="AF198" s="82"/>
    </row>
    <row r="199" spans="1:32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44"/>
      <c r="P199" s="38"/>
      <c r="Q199" s="38"/>
      <c r="R199" s="38"/>
      <c r="S199" s="38"/>
      <c r="T199" s="38"/>
      <c r="U199" s="94"/>
      <c r="V199" s="38"/>
      <c r="W199" s="51"/>
      <c r="X199" s="51"/>
      <c r="Y199" s="43"/>
      <c r="Z199" s="37"/>
      <c r="AA199" s="37"/>
      <c r="AB199" s="37"/>
      <c r="AC199" s="37"/>
      <c r="AD199" s="82"/>
      <c r="AE199" s="82"/>
      <c r="AF199" s="82"/>
    </row>
    <row r="200" spans="1:32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44"/>
      <c r="P200" s="38"/>
      <c r="Q200" s="38"/>
      <c r="R200" s="38"/>
      <c r="S200" s="38"/>
      <c r="T200" s="38"/>
      <c r="U200" s="94"/>
      <c r="V200" s="38"/>
      <c r="W200" s="51"/>
      <c r="X200" s="51"/>
      <c r="Y200" s="43"/>
      <c r="Z200" s="37"/>
      <c r="AA200" s="37"/>
      <c r="AB200" s="37"/>
      <c r="AC200" s="37"/>
      <c r="AD200" s="82"/>
      <c r="AE200" s="82"/>
      <c r="AF200" s="82"/>
    </row>
    <row r="201" spans="1:32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44"/>
      <c r="P201" s="38"/>
      <c r="Q201" s="38"/>
      <c r="R201" s="38"/>
      <c r="S201" s="38"/>
      <c r="T201" s="38"/>
      <c r="U201" s="94"/>
      <c r="V201" s="38"/>
      <c r="W201" s="51"/>
      <c r="X201" s="51"/>
      <c r="Y201" s="43"/>
      <c r="Z201" s="37"/>
      <c r="AA201" s="37"/>
      <c r="AB201" s="37"/>
      <c r="AC201" s="37"/>
      <c r="AD201" s="82"/>
      <c r="AE201" s="82"/>
      <c r="AF201" s="82"/>
    </row>
    <row r="202" spans="1:32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44"/>
      <c r="P202" s="38"/>
      <c r="Q202" s="38"/>
      <c r="R202" s="38"/>
      <c r="S202" s="38"/>
      <c r="T202" s="38"/>
      <c r="U202" s="94"/>
      <c r="V202" s="38"/>
      <c r="W202" s="51"/>
      <c r="X202" s="51"/>
      <c r="Y202" s="43"/>
      <c r="Z202" s="37"/>
      <c r="AA202" s="37"/>
      <c r="AB202" s="37"/>
      <c r="AC202" s="37"/>
      <c r="AD202" s="82"/>
      <c r="AE202" s="82"/>
      <c r="AF202" s="82"/>
    </row>
    <row r="203" spans="1:32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44"/>
      <c r="P203" s="38"/>
      <c r="Q203" s="38"/>
      <c r="R203" s="38"/>
      <c r="S203" s="38"/>
      <c r="T203" s="38"/>
      <c r="U203" s="94"/>
      <c r="V203" s="38"/>
      <c r="W203" s="51"/>
      <c r="X203" s="51"/>
      <c r="Y203" s="43"/>
      <c r="Z203" s="37"/>
      <c r="AA203" s="37"/>
      <c r="AB203" s="37"/>
      <c r="AC203" s="37"/>
      <c r="AD203" s="82"/>
      <c r="AE203" s="82"/>
      <c r="AF203" s="82"/>
    </row>
    <row r="204" spans="1:32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44"/>
      <c r="P204" s="38"/>
      <c r="Q204" s="38"/>
      <c r="R204" s="38"/>
      <c r="S204" s="38"/>
      <c r="T204" s="38"/>
      <c r="U204" s="94"/>
      <c r="V204" s="38"/>
      <c r="W204" s="51"/>
      <c r="X204" s="51"/>
      <c r="Y204" s="43"/>
      <c r="Z204" s="37"/>
      <c r="AA204" s="37"/>
      <c r="AB204" s="37"/>
      <c r="AC204" s="37"/>
      <c r="AD204" s="82"/>
      <c r="AE204" s="82"/>
      <c r="AF204" s="82"/>
    </row>
    <row r="205" spans="1:32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44"/>
      <c r="P205" s="38"/>
      <c r="Q205" s="38"/>
      <c r="R205" s="38"/>
      <c r="S205" s="38"/>
      <c r="T205" s="38"/>
      <c r="U205" s="94"/>
      <c r="V205" s="38"/>
      <c r="W205" s="51"/>
      <c r="X205" s="51"/>
      <c r="Y205" s="43"/>
      <c r="Z205" s="37"/>
      <c r="AA205" s="37"/>
      <c r="AB205" s="37"/>
      <c r="AC205" s="37"/>
      <c r="AD205" s="82"/>
      <c r="AE205" s="82"/>
      <c r="AF205" s="82"/>
    </row>
    <row r="206" spans="1:32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44"/>
      <c r="P206" s="38"/>
      <c r="Q206" s="38"/>
      <c r="R206" s="38"/>
      <c r="S206" s="38"/>
      <c r="T206" s="38"/>
      <c r="U206" s="94"/>
      <c r="V206" s="38"/>
      <c r="W206" s="51"/>
      <c r="X206" s="51"/>
      <c r="Y206" s="43"/>
      <c r="Z206" s="37"/>
      <c r="AA206" s="37"/>
      <c r="AB206" s="37"/>
      <c r="AC206" s="37"/>
      <c r="AD206" s="82"/>
      <c r="AE206" s="82"/>
      <c r="AF206" s="82"/>
    </row>
    <row r="207" spans="1:32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44"/>
      <c r="P207" s="38"/>
      <c r="Q207" s="38"/>
      <c r="R207" s="38"/>
      <c r="S207" s="38"/>
      <c r="T207" s="38"/>
      <c r="U207" s="94"/>
      <c r="V207" s="38"/>
      <c r="W207" s="51"/>
      <c r="X207" s="51"/>
      <c r="Y207" s="43"/>
      <c r="Z207" s="37"/>
      <c r="AA207" s="37"/>
      <c r="AB207" s="37"/>
      <c r="AC207" s="37"/>
      <c r="AD207" s="82"/>
      <c r="AE207" s="82"/>
      <c r="AF207" s="82"/>
    </row>
    <row r="208" spans="1:32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44"/>
      <c r="P208" s="38"/>
      <c r="Q208" s="38"/>
      <c r="R208" s="38"/>
      <c r="S208" s="38"/>
      <c r="T208" s="38"/>
      <c r="U208" s="94"/>
      <c r="V208" s="38"/>
      <c r="W208" s="51"/>
      <c r="X208" s="51"/>
      <c r="Y208" s="43"/>
      <c r="Z208" s="37"/>
      <c r="AA208" s="37"/>
      <c r="AB208" s="37"/>
      <c r="AC208" s="37"/>
      <c r="AD208" s="82"/>
      <c r="AE208" s="82"/>
      <c r="AF208" s="82"/>
    </row>
    <row r="209" spans="1:32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44"/>
      <c r="P209" s="38"/>
      <c r="Q209" s="38"/>
      <c r="R209" s="38"/>
      <c r="S209" s="38"/>
      <c r="T209" s="38"/>
      <c r="U209" s="94"/>
      <c r="V209" s="38"/>
      <c r="W209" s="51"/>
      <c r="X209" s="51"/>
      <c r="Y209" s="43"/>
      <c r="Z209" s="37"/>
      <c r="AA209" s="37"/>
      <c r="AB209" s="37"/>
      <c r="AC209" s="37"/>
      <c r="AD209" s="82"/>
      <c r="AE209" s="82"/>
      <c r="AF209" s="82"/>
    </row>
    <row r="210" spans="1:32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44"/>
      <c r="P210" s="38"/>
      <c r="Q210" s="38"/>
      <c r="R210" s="38"/>
      <c r="S210" s="38"/>
      <c r="T210" s="38"/>
      <c r="U210" s="94"/>
      <c r="V210" s="38"/>
      <c r="W210" s="51"/>
      <c r="X210" s="51"/>
      <c r="Y210" s="43"/>
      <c r="Z210" s="37"/>
      <c r="AA210" s="37"/>
      <c r="AB210" s="37"/>
      <c r="AC210" s="37"/>
      <c r="AD210" s="82"/>
      <c r="AE210" s="82"/>
      <c r="AF210" s="82"/>
    </row>
    <row r="211" spans="1:32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44"/>
      <c r="P211" s="38"/>
      <c r="Q211" s="38"/>
      <c r="R211" s="38"/>
      <c r="S211" s="38"/>
      <c r="T211" s="38"/>
      <c r="U211" s="94"/>
      <c r="V211" s="38"/>
      <c r="W211" s="51"/>
      <c r="X211" s="51"/>
      <c r="Y211" s="43"/>
      <c r="Z211" s="37"/>
      <c r="AA211" s="37"/>
      <c r="AB211" s="37"/>
      <c r="AC211" s="37"/>
      <c r="AD211" s="82"/>
      <c r="AE211" s="82"/>
      <c r="AF211" s="82"/>
    </row>
    <row r="212" spans="1:32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44"/>
      <c r="P212" s="38"/>
      <c r="Q212" s="38"/>
      <c r="R212" s="38"/>
      <c r="S212" s="38"/>
      <c r="T212" s="38"/>
      <c r="U212" s="94"/>
      <c r="V212" s="38"/>
      <c r="W212" s="51"/>
      <c r="X212" s="51"/>
      <c r="Y212" s="43"/>
      <c r="Z212" s="37"/>
      <c r="AA212" s="37"/>
      <c r="AB212" s="37"/>
      <c r="AC212" s="37"/>
      <c r="AD212" s="82"/>
      <c r="AE212" s="82"/>
      <c r="AF212" s="82"/>
    </row>
    <row r="213" spans="1:32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44"/>
      <c r="P213" s="38"/>
      <c r="Q213" s="38"/>
      <c r="R213" s="38"/>
      <c r="S213" s="38"/>
      <c r="T213" s="38"/>
      <c r="U213" s="94"/>
      <c r="V213" s="38"/>
      <c r="W213" s="51"/>
      <c r="X213" s="51"/>
      <c r="Y213" s="43"/>
      <c r="Z213" s="37"/>
      <c r="AA213" s="37"/>
      <c r="AB213" s="37"/>
      <c r="AC213" s="37"/>
      <c r="AD213" s="82"/>
      <c r="AE213" s="82"/>
      <c r="AF213" s="82"/>
    </row>
    <row r="214" spans="1:32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44"/>
      <c r="P214" s="38"/>
      <c r="Q214" s="38"/>
      <c r="R214" s="38"/>
      <c r="S214" s="38"/>
      <c r="T214" s="38"/>
      <c r="U214" s="94"/>
      <c r="V214" s="38"/>
      <c r="W214" s="51"/>
      <c r="X214" s="51"/>
      <c r="Y214" s="43"/>
      <c r="Z214" s="37"/>
      <c r="AA214" s="37"/>
      <c r="AB214" s="37"/>
      <c r="AC214" s="37"/>
      <c r="AD214" s="82"/>
      <c r="AE214" s="82"/>
      <c r="AF214" s="82"/>
    </row>
    <row r="215" spans="1:32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44"/>
      <c r="P215" s="38"/>
      <c r="Q215" s="38"/>
      <c r="R215" s="38"/>
      <c r="S215" s="38"/>
      <c r="T215" s="38"/>
      <c r="U215" s="94"/>
      <c r="V215" s="38"/>
      <c r="W215" s="51"/>
      <c r="X215" s="51"/>
      <c r="Y215" s="43"/>
      <c r="Z215" s="37"/>
      <c r="AA215" s="37"/>
      <c r="AB215" s="37"/>
      <c r="AC215" s="37"/>
      <c r="AD215" s="82"/>
      <c r="AE215" s="82"/>
      <c r="AF215" s="82"/>
    </row>
    <row r="216" spans="1:32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44"/>
      <c r="P216" s="38"/>
      <c r="Q216" s="38"/>
      <c r="R216" s="38"/>
      <c r="S216" s="38"/>
      <c r="T216" s="38"/>
      <c r="U216" s="94"/>
      <c r="V216" s="38"/>
      <c r="W216" s="51"/>
      <c r="X216" s="51"/>
      <c r="Y216" s="43"/>
      <c r="Z216" s="37"/>
      <c r="AA216" s="37"/>
      <c r="AB216" s="37"/>
      <c r="AC216" s="37"/>
      <c r="AD216" s="82"/>
      <c r="AE216" s="82"/>
      <c r="AF216" s="82"/>
    </row>
    <row r="217" spans="1:32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44"/>
      <c r="P217" s="38"/>
      <c r="Q217" s="38"/>
      <c r="R217" s="38"/>
      <c r="S217" s="38"/>
      <c r="T217" s="38"/>
      <c r="U217" s="94"/>
      <c r="V217" s="38"/>
      <c r="W217" s="51"/>
      <c r="X217" s="51"/>
      <c r="Y217" s="43"/>
      <c r="Z217" s="37"/>
      <c r="AA217" s="37"/>
      <c r="AB217" s="37"/>
      <c r="AC217" s="37"/>
      <c r="AD217" s="82"/>
      <c r="AE217" s="82"/>
      <c r="AF217" s="82"/>
    </row>
    <row r="218" spans="1:32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44"/>
      <c r="P218" s="38"/>
      <c r="Q218" s="38"/>
      <c r="R218" s="38"/>
      <c r="S218" s="38"/>
      <c r="T218" s="38"/>
      <c r="U218" s="94"/>
      <c r="V218" s="38"/>
      <c r="W218" s="51"/>
      <c r="X218" s="51"/>
      <c r="Y218" s="43"/>
      <c r="Z218" s="37"/>
      <c r="AA218" s="37"/>
      <c r="AB218" s="37"/>
      <c r="AC218" s="37"/>
      <c r="AD218" s="82"/>
      <c r="AE218" s="82"/>
      <c r="AF218" s="82"/>
    </row>
    <row r="219" spans="1:32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44"/>
      <c r="P219" s="38"/>
      <c r="Q219" s="38"/>
      <c r="R219" s="38"/>
      <c r="S219" s="38"/>
      <c r="T219" s="38"/>
      <c r="U219" s="94"/>
      <c r="V219" s="38"/>
      <c r="W219" s="51"/>
      <c r="X219" s="51"/>
      <c r="Y219" s="43"/>
      <c r="Z219" s="37"/>
      <c r="AA219" s="37"/>
      <c r="AB219" s="37"/>
      <c r="AC219" s="37"/>
      <c r="AD219" s="82"/>
      <c r="AE219" s="82"/>
      <c r="AF219" s="82"/>
    </row>
    <row r="220" spans="1:32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44"/>
      <c r="P220" s="38"/>
      <c r="Q220" s="38"/>
      <c r="R220" s="38"/>
      <c r="S220" s="38"/>
      <c r="T220" s="38"/>
      <c r="U220" s="94"/>
      <c r="V220" s="38"/>
      <c r="W220" s="51"/>
      <c r="X220" s="51"/>
      <c r="Y220" s="43"/>
      <c r="Z220" s="37"/>
      <c r="AA220" s="37"/>
      <c r="AB220" s="37"/>
      <c r="AC220" s="37"/>
      <c r="AD220" s="82"/>
      <c r="AE220" s="82"/>
      <c r="AF220" s="82"/>
    </row>
    <row r="221" spans="1:32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44"/>
      <c r="P221" s="38"/>
      <c r="Q221" s="38"/>
      <c r="R221" s="38"/>
      <c r="S221" s="38"/>
      <c r="T221" s="38"/>
      <c r="U221" s="94"/>
      <c r="V221" s="38"/>
      <c r="W221" s="51"/>
      <c r="X221" s="51"/>
      <c r="Y221" s="43"/>
      <c r="Z221" s="37"/>
      <c r="AA221" s="37"/>
      <c r="AB221" s="37"/>
      <c r="AC221" s="37"/>
      <c r="AD221" s="82"/>
      <c r="AE221" s="82"/>
      <c r="AF221" s="82"/>
    </row>
    <row r="222" spans="1:32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44"/>
      <c r="P222" s="38"/>
      <c r="Q222" s="38"/>
      <c r="R222" s="38"/>
      <c r="S222" s="38"/>
      <c r="T222" s="38"/>
      <c r="U222" s="94"/>
      <c r="V222" s="38"/>
      <c r="W222" s="51"/>
      <c r="X222" s="51"/>
      <c r="Y222" s="43"/>
      <c r="Z222" s="37"/>
      <c r="AA222" s="37"/>
      <c r="AB222" s="37"/>
      <c r="AC222" s="37"/>
      <c r="AD222" s="82"/>
      <c r="AE222" s="82"/>
      <c r="AF222" s="82"/>
    </row>
    <row r="223" spans="1:32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44"/>
      <c r="P223" s="38"/>
      <c r="Q223" s="38"/>
      <c r="R223" s="38"/>
      <c r="S223" s="38"/>
      <c r="T223" s="38"/>
      <c r="U223" s="94"/>
      <c r="V223" s="38"/>
      <c r="W223" s="51"/>
      <c r="X223" s="51"/>
      <c r="Y223" s="43"/>
      <c r="Z223" s="37"/>
      <c r="AA223" s="37"/>
      <c r="AB223" s="37"/>
      <c r="AC223" s="37"/>
      <c r="AD223" s="82"/>
      <c r="AE223" s="82"/>
      <c r="AF223" s="82"/>
    </row>
    <row r="224" spans="1:32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44"/>
      <c r="P224" s="38"/>
      <c r="Q224" s="38"/>
      <c r="R224" s="38"/>
      <c r="S224" s="38"/>
      <c r="T224" s="38"/>
      <c r="U224" s="94"/>
      <c r="V224" s="38"/>
      <c r="W224" s="51"/>
      <c r="X224" s="51"/>
      <c r="Y224" s="43"/>
      <c r="Z224" s="37"/>
      <c r="AA224" s="37"/>
      <c r="AB224" s="37"/>
      <c r="AC224" s="37"/>
      <c r="AD224" s="82"/>
      <c r="AE224" s="82"/>
      <c r="AF224" s="82"/>
    </row>
    <row r="225" spans="1:32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44"/>
      <c r="P225" s="38"/>
      <c r="Q225" s="38"/>
      <c r="R225" s="38"/>
      <c r="S225" s="38"/>
      <c r="T225" s="38"/>
      <c r="U225" s="94"/>
      <c r="V225" s="38"/>
      <c r="W225" s="51"/>
      <c r="X225" s="51"/>
      <c r="Y225" s="43"/>
      <c r="Z225" s="37"/>
      <c r="AA225" s="37"/>
      <c r="AB225" s="37"/>
      <c r="AC225" s="37"/>
      <c r="AD225" s="82"/>
      <c r="AE225" s="82"/>
      <c r="AF225" s="82"/>
    </row>
    <row r="226" spans="1:32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44"/>
      <c r="P226" s="38"/>
      <c r="Q226" s="38"/>
      <c r="R226" s="38"/>
      <c r="S226" s="38"/>
      <c r="T226" s="38"/>
      <c r="U226" s="94"/>
      <c r="V226" s="38"/>
      <c r="W226" s="51"/>
      <c r="X226" s="51"/>
      <c r="Y226" s="43"/>
      <c r="Z226" s="37"/>
      <c r="AA226" s="37"/>
      <c r="AB226" s="37"/>
      <c r="AC226" s="37"/>
      <c r="AD226" s="82"/>
      <c r="AE226" s="82"/>
      <c r="AF226" s="82"/>
    </row>
    <row r="227" spans="1:32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44"/>
      <c r="P227" s="38"/>
      <c r="Q227" s="38"/>
      <c r="R227" s="38"/>
      <c r="S227" s="38"/>
      <c r="T227" s="38"/>
      <c r="U227" s="94"/>
      <c r="V227" s="38"/>
      <c r="W227" s="51"/>
      <c r="X227" s="51"/>
      <c r="Y227" s="43"/>
      <c r="Z227" s="37"/>
      <c r="AA227" s="37"/>
      <c r="AB227" s="37"/>
      <c r="AC227" s="37"/>
      <c r="AD227" s="82"/>
      <c r="AE227" s="82"/>
      <c r="AF227" s="82"/>
    </row>
    <row r="228" spans="1:32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44"/>
      <c r="P228" s="38"/>
      <c r="Q228" s="38"/>
      <c r="R228" s="38"/>
      <c r="S228" s="38"/>
      <c r="T228" s="38"/>
      <c r="U228" s="94"/>
      <c r="V228" s="38"/>
      <c r="W228" s="51"/>
      <c r="X228" s="51"/>
      <c r="Y228" s="43"/>
      <c r="Z228" s="37"/>
      <c r="AA228" s="37"/>
      <c r="AB228" s="37"/>
      <c r="AC228" s="37"/>
      <c r="AD228" s="82"/>
      <c r="AE228" s="82"/>
      <c r="AF228" s="82"/>
    </row>
    <row r="229" spans="1:32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44"/>
      <c r="P229" s="38"/>
      <c r="Q229" s="38"/>
      <c r="R229" s="38"/>
      <c r="S229" s="38"/>
      <c r="T229" s="38"/>
      <c r="U229" s="94"/>
      <c r="V229" s="38"/>
      <c r="W229" s="51"/>
      <c r="X229" s="51"/>
      <c r="Y229" s="43"/>
      <c r="Z229" s="37"/>
      <c r="AA229" s="37"/>
      <c r="AB229" s="37"/>
      <c r="AC229" s="37"/>
      <c r="AD229" s="82"/>
      <c r="AE229" s="82"/>
      <c r="AF229" s="82"/>
    </row>
    <row r="230" spans="1:32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44"/>
      <c r="P230" s="38"/>
      <c r="Q230" s="38"/>
      <c r="R230" s="38"/>
      <c r="S230" s="38"/>
      <c r="T230" s="38"/>
      <c r="U230" s="94"/>
      <c r="V230" s="38"/>
      <c r="W230" s="51"/>
      <c r="X230" s="51"/>
      <c r="Y230" s="43"/>
      <c r="Z230" s="37"/>
      <c r="AA230" s="37"/>
      <c r="AB230" s="37"/>
      <c r="AC230" s="37"/>
      <c r="AD230" s="82"/>
      <c r="AE230" s="82"/>
      <c r="AF230" s="82"/>
    </row>
    <row r="231" spans="1:32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44"/>
      <c r="P231" s="38"/>
      <c r="Q231" s="38"/>
      <c r="R231" s="38"/>
      <c r="S231" s="38"/>
      <c r="T231" s="38"/>
      <c r="U231" s="94"/>
      <c r="V231" s="38"/>
      <c r="W231" s="51"/>
      <c r="X231" s="51"/>
      <c r="Y231" s="43"/>
      <c r="Z231" s="37"/>
      <c r="AA231" s="37"/>
      <c r="AB231" s="37"/>
      <c r="AC231" s="37"/>
      <c r="AD231" s="82"/>
      <c r="AE231" s="82"/>
      <c r="AF231" s="82"/>
    </row>
    <row r="232" spans="1:32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44"/>
      <c r="P232" s="38"/>
      <c r="Q232" s="38"/>
      <c r="R232" s="38"/>
      <c r="S232" s="38"/>
      <c r="T232" s="38"/>
      <c r="U232" s="94"/>
      <c r="V232" s="38"/>
      <c r="W232" s="51"/>
      <c r="X232" s="51"/>
      <c r="Y232" s="43"/>
      <c r="Z232" s="37"/>
      <c r="AA232" s="37"/>
      <c r="AB232" s="37"/>
      <c r="AC232" s="37"/>
      <c r="AD232" s="82"/>
      <c r="AE232" s="82"/>
      <c r="AF232" s="82"/>
    </row>
    <row r="233" spans="1:32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44"/>
      <c r="P233" s="38"/>
      <c r="Q233" s="38"/>
      <c r="R233" s="38"/>
      <c r="S233" s="38"/>
      <c r="T233" s="38"/>
      <c r="U233" s="94"/>
      <c r="V233" s="38"/>
      <c r="W233" s="51"/>
      <c r="X233" s="51"/>
      <c r="Y233" s="43"/>
      <c r="Z233" s="37"/>
      <c r="AA233" s="37"/>
      <c r="AB233" s="37"/>
      <c r="AC233" s="37"/>
      <c r="AD233" s="82"/>
      <c r="AE233" s="82"/>
      <c r="AF233" s="82"/>
    </row>
    <row r="234" spans="1:32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44"/>
      <c r="P234" s="38"/>
      <c r="Q234" s="38"/>
      <c r="R234" s="38"/>
      <c r="S234" s="38"/>
      <c r="T234" s="38"/>
      <c r="U234" s="94"/>
      <c r="V234" s="38"/>
      <c r="W234" s="51"/>
      <c r="X234" s="51"/>
      <c r="Y234" s="43"/>
      <c r="Z234" s="37"/>
      <c r="AA234" s="37"/>
      <c r="AB234" s="37"/>
      <c r="AC234" s="37"/>
      <c r="AD234" s="82"/>
      <c r="AE234" s="82"/>
      <c r="AF234" s="82"/>
    </row>
    <row r="235" spans="1:32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44"/>
      <c r="P235" s="38"/>
      <c r="Q235" s="38"/>
      <c r="R235" s="38"/>
      <c r="S235" s="38"/>
      <c r="T235" s="38"/>
      <c r="U235" s="94"/>
      <c r="V235" s="38"/>
      <c r="W235" s="51"/>
      <c r="X235" s="51"/>
      <c r="Y235" s="43"/>
      <c r="Z235" s="37"/>
      <c r="AA235" s="37"/>
      <c r="AB235" s="37"/>
      <c r="AC235" s="37"/>
      <c r="AD235" s="82"/>
      <c r="AE235" s="82"/>
      <c r="AF235" s="82"/>
    </row>
    <row r="236" spans="1:32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44"/>
      <c r="P236" s="38"/>
      <c r="Q236" s="38"/>
      <c r="R236" s="38"/>
      <c r="S236" s="38"/>
      <c r="T236" s="38"/>
      <c r="U236" s="94"/>
      <c r="V236" s="38"/>
      <c r="W236" s="51"/>
      <c r="X236" s="51"/>
      <c r="Y236" s="43"/>
      <c r="Z236" s="37"/>
      <c r="AA236" s="37"/>
      <c r="AB236" s="37"/>
      <c r="AC236" s="37"/>
      <c r="AD236" s="82"/>
      <c r="AE236" s="82"/>
      <c r="AF236" s="82"/>
    </row>
    <row r="237" spans="1:32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44"/>
      <c r="P237" s="38"/>
      <c r="Q237" s="38"/>
      <c r="R237" s="38"/>
      <c r="S237" s="38"/>
      <c r="T237" s="38"/>
      <c r="U237" s="94"/>
      <c r="V237" s="38"/>
      <c r="W237" s="51"/>
      <c r="X237" s="51"/>
      <c r="Y237" s="43"/>
      <c r="Z237" s="37"/>
      <c r="AA237" s="37"/>
      <c r="AB237" s="37"/>
      <c r="AC237" s="37"/>
      <c r="AD237" s="82"/>
      <c r="AE237" s="82"/>
      <c r="AF237" s="82"/>
    </row>
    <row r="238" spans="1:32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44"/>
      <c r="P238" s="38"/>
      <c r="Q238" s="38"/>
      <c r="R238" s="38"/>
      <c r="S238" s="38"/>
      <c r="T238" s="38"/>
      <c r="U238" s="94"/>
      <c r="V238" s="38"/>
      <c r="W238" s="51"/>
      <c r="X238" s="51"/>
      <c r="Y238" s="43"/>
      <c r="Z238" s="37"/>
      <c r="AA238" s="37"/>
      <c r="AB238" s="37"/>
      <c r="AC238" s="37"/>
      <c r="AD238" s="82"/>
      <c r="AE238" s="82"/>
      <c r="AF238" s="82"/>
    </row>
    <row r="239" spans="1:32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44"/>
      <c r="P239" s="38"/>
      <c r="Q239" s="38"/>
      <c r="R239" s="38"/>
      <c r="S239" s="38"/>
      <c r="T239" s="38"/>
      <c r="U239" s="94"/>
      <c r="V239" s="38"/>
      <c r="W239" s="51"/>
      <c r="X239" s="51"/>
      <c r="Y239" s="43"/>
      <c r="Z239" s="37"/>
      <c r="AA239" s="37"/>
      <c r="AB239" s="37"/>
      <c r="AC239" s="37"/>
      <c r="AD239" s="82"/>
      <c r="AE239" s="82"/>
      <c r="AF239" s="82"/>
    </row>
    <row r="240" spans="1:32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44"/>
      <c r="P240" s="38"/>
      <c r="Q240" s="38"/>
      <c r="R240" s="38"/>
      <c r="S240" s="38"/>
      <c r="T240" s="38"/>
      <c r="U240" s="94"/>
      <c r="V240" s="38"/>
      <c r="W240" s="51"/>
      <c r="X240" s="51"/>
      <c r="Y240" s="43"/>
      <c r="Z240" s="37"/>
      <c r="AA240" s="37"/>
      <c r="AB240" s="37"/>
      <c r="AC240" s="37"/>
      <c r="AD240" s="82"/>
      <c r="AE240" s="82"/>
      <c r="AF240" s="82"/>
    </row>
    <row r="241" spans="1:32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44"/>
      <c r="P241" s="38"/>
      <c r="Q241" s="38"/>
      <c r="R241" s="38"/>
      <c r="S241" s="38"/>
      <c r="T241" s="38"/>
      <c r="U241" s="94"/>
      <c r="V241" s="38"/>
      <c r="W241" s="51"/>
      <c r="X241" s="51"/>
      <c r="Y241" s="43"/>
      <c r="Z241" s="37"/>
      <c r="AA241" s="37"/>
      <c r="AB241" s="37"/>
      <c r="AC241" s="37"/>
      <c r="AD241" s="82"/>
      <c r="AE241" s="82"/>
      <c r="AF241" s="82"/>
    </row>
    <row r="242" spans="1:32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44"/>
      <c r="P242" s="38"/>
      <c r="Q242" s="38"/>
      <c r="R242" s="38"/>
      <c r="S242" s="38"/>
      <c r="T242" s="38"/>
      <c r="U242" s="94"/>
      <c r="V242" s="38"/>
      <c r="W242" s="51"/>
      <c r="X242" s="51"/>
      <c r="Y242" s="43"/>
      <c r="Z242" s="37"/>
      <c r="AA242" s="37"/>
      <c r="AB242" s="37"/>
      <c r="AC242" s="37"/>
      <c r="AD242" s="82"/>
      <c r="AE242" s="82"/>
      <c r="AF242" s="82"/>
    </row>
    <row r="243" spans="1:32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44"/>
      <c r="P243" s="38"/>
      <c r="Q243" s="38"/>
      <c r="R243" s="38"/>
      <c r="S243" s="38"/>
      <c r="T243" s="38"/>
      <c r="U243" s="94"/>
      <c r="V243" s="38"/>
      <c r="W243" s="51"/>
      <c r="X243" s="51"/>
      <c r="Y243" s="43"/>
      <c r="Z243" s="37"/>
      <c r="AA243" s="37"/>
      <c r="AB243" s="37"/>
      <c r="AC243" s="37"/>
      <c r="AD243" s="82"/>
      <c r="AE243" s="82"/>
      <c r="AF243" s="82"/>
    </row>
    <row r="244" spans="1:32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44"/>
      <c r="P244" s="38"/>
      <c r="Q244" s="38"/>
      <c r="R244" s="38"/>
      <c r="S244" s="38"/>
      <c r="T244" s="38"/>
      <c r="U244" s="94"/>
      <c r="V244" s="38"/>
      <c r="W244" s="51"/>
      <c r="X244" s="51"/>
      <c r="Y244" s="43"/>
      <c r="Z244" s="37"/>
      <c r="AA244" s="37"/>
      <c r="AB244" s="37"/>
      <c r="AC244" s="37"/>
      <c r="AD244" s="82"/>
      <c r="AE244" s="82"/>
      <c r="AF244" s="82"/>
    </row>
    <row r="245" spans="1:32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44"/>
      <c r="P245" s="38"/>
      <c r="Q245" s="38"/>
      <c r="R245" s="38"/>
      <c r="S245" s="38"/>
      <c r="T245" s="38"/>
      <c r="U245" s="94"/>
      <c r="V245" s="38"/>
      <c r="W245" s="51"/>
      <c r="X245" s="51"/>
      <c r="Y245" s="43"/>
      <c r="Z245" s="37"/>
      <c r="AA245" s="37"/>
      <c r="AB245" s="37"/>
      <c r="AC245" s="37"/>
      <c r="AD245" s="82"/>
      <c r="AE245" s="82"/>
      <c r="AF245" s="82"/>
    </row>
    <row r="246" spans="1:32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44"/>
      <c r="P246" s="38"/>
      <c r="Q246" s="38"/>
      <c r="R246" s="38"/>
      <c r="S246" s="38"/>
      <c r="T246" s="38"/>
      <c r="U246" s="94"/>
      <c r="V246" s="38"/>
      <c r="W246" s="51"/>
      <c r="X246" s="51"/>
      <c r="Y246" s="43"/>
      <c r="Z246" s="37"/>
      <c r="AA246" s="37"/>
      <c r="AB246" s="37"/>
      <c r="AC246" s="37"/>
      <c r="AD246" s="82"/>
      <c r="AE246" s="82"/>
      <c r="AF246" s="82"/>
    </row>
    <row r="247" spans="1:32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44"/>
      <c r="P247" s="38"/>
      <c r="Q247" s="38"/>
      <c r="R247" s="38"/>
      <c r="S247" s="38"/>
      <c r="T247" s="38"/>
      <c r="U247" s="94"/>
      <c r="V247" s="38"/>
      <c r="W247" s="51"/>
      <c r="X247" s="51"/>
      <c r="Y247" s="43"/>
      <c r="Z247" s="37"/>
      <c r="AA247" s="37"/>
      <c r="AB247" s="37"/>
      <c r="AC247" s="37"/>
      <c r="AD247" s="82"/>
      <c r="AE247" s="82"/>
      <c r="AF247" s="82"/>
    </row>
    <row r="248" spans="1:32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44"/>
      <c r="P248" s="38"/>
      <c r="Q248" s="38"/>
      <c r="R248" s="38"/>
      <c r="S248" s="38"/>
      <c r="T248" s="38"/>
      <c r="U248" s="94"/>
      <c r="V248" s="38"/>
      <c r="W248" s="51"/>
      <c r="X248" s="51"/>
      <c r="Y248" s="43"/>
      <c r="Z248" s="37"/>
      <c r="AA248" s="37"/>
      <c r="AB248" s="37"/>
      <c r="AC248" s="37"/>
      <c r="AD248" s="82"/>
      <c r="AE248" s="82"/>
      <c r="AF248" s="82"/>
    </row>
    <row r="249" spans="1:32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44"/>
      <c r="P249" s="38"/>
      <c r="Q249" s="38"/>
      <c r="R249" s="38"/>
      <c r="S249" s="38"/>
      <c r="T249" s="38"/>
      <c r="U249" s="94"/>
      <c r="V249" s="38"/>
      <c r="W249" s="51"/>
      <c r="X249" s="51"/>
      <c r="Y249" s="43"/>
      <c r="Z249" s="37"/>
      <c r="AA249" s="37"/>
      <c r="AB249" s="37"/>
      <c r="AC249" s="37"/>
      <c r="AD249" s="82"/>
      <c r="AE249" s="82"/>
      <c r="AF249" s="82"/>
    </row>
    <row r="250" spans="1:32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44"/>
      <c r="P250" s="38"/>
      <c r="Q250" s="38"/>
      <c r="R250" s="38"/>
      <c r="S250" s="38"/>
      <c r="T250" s="38"/>
      <c r="U250" s="94"/>
      <c r="V250" s="38"/>
      <c r="W250" s="51"/>
      <c r="X250" s="51"/>
      <c r="Y250" s="43"/>
      <c r="Z250" s="37"/>
      <c r="AA250" s="37"/>
      <c r="AB250" s="37"/>
      <c r="AC250" s="37"/>
      <c r="AD250" s="82"/>
      <c r="AE250" s="82"/>
      <c r="AF250" s="82"/>
    </row>
    <row r="251" spans="1:32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44"/>
      <c r="P251" s="38"/>
      <c r="Q251" s="38"/>
      <c r="R251" s="38"/>
      <c r="S251" s="38"/>
      <c r="T251" s="38"/>
      <c r="U251" s="94"/>
      <c r="V251" s="38"/>
      <c r="W251" s="51"/>
      <c r="X251" s="51"/>
      <c r="Y251" s="43"/>
      <c r="Z251" s="37"/>
      <c r="AA251" s="37"/>
      <c r="AB251" s="37"/>
      <c r="AC251" s="37"/>
      <c r="AD251" s="82"/>
      <c r="AE251" s="82"/>
      <c r="AF251" s="82"/>
    </row>
    <row r="252" spans="1:32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44"/>
      <c r="P252" s="38"/>
      <c r="Q252" s="38"/>
      <c r="R252" s="38"/>
      <c r="S252" s="38"/>
      <c r="T252" s="38"/>
      <c r="U252" s="94"/>
      <c r="V252" s="38"/>
      <c r="W252" s="51"/>
      <c r="X252" s="51"/>
      <c r="Y252" s="43"/>
      <c r="Z252" s="37"/>
      <c r="AA252" s="37"/>
      <c r="AB252" s="37"/>
      <c r="AC252" s="37"/>
      <c r="AD252" s="82"/>
      <c r="AE252" s="82"/>
      <c r="AF252" s="82"/>
    </row>
    <row r="253" spans="1:32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44"/>
      <c r="P253" s="38"/>
      <c r="Q253" s="38"/>
      <c r="R253" s="38"/>
      <c r="S253" s="38"/>
      <c r="T253" s="38"/>
      <c r="U253" s="94"/>
      <c r="V253" s="38"/>
      <c r="W253" s="51"/>
      <c r="X253" s="51"/>
      <c r="Y253" s="43"/>
      <c r="Z253" s="37"/>
      <c r="AA253" s="37"/>
      <c r="AB253" s="37"/>
      <c r="AC253" s="37"/>
      <c r="AD253" s="82"/>
      <c r="AE253" s="82"/>
      <c r="AF253" s="82"/>
    </row>
    <row r="254" spans="1:32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44"/>
      <c r="P254" s="38"/>
      <c r="Q254" s="38"/>
      <c r="R254" s="38"/>
      <c r="S254" s="38"/>
      <c r="T254" s="38"/>
      <c r="U254" s="94"/>
      <c r="V254" s="38"/>
      <c r="W254" s="51"/>
      <c r="X254" s="51"/>
      <c r="Y254" s="43"/>
      <c r="Z254" s="37"/>
      <c r="AA254" s="37"/>
      <c r="AB254" s="37"/>
      <c r="AC254" s="37"/>
      <c r="AD254" s="82"/>
      <c r="AE254" s="82"/>
      <c r="AF254" s="82"/>
    </row>
    <row r="255" spans="1:32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44"/>
      <c r="P255" s="38"/>
      <c r="Q255" s="38"/>
      <c r="R255" s="38"/>
      <c r="S255" s="38"/>
      <c r="T255" s="38"/>
      <c r="U255" s="94"/>
      <c r="V255" s="38"/>
      <c r="W255" s="51"/>
      <c r="X255" s="51"/>
      <c r="Y255" s="43"/>
      <c r="Z255" s="37"/>
      <c r="AA255" s="37"/>
      <c r="AB255" s="37"/>
      <c r="AC255" s="37"/>
      <c r="AD255" s="82"/>
      <c r="AE255" s="82"/>
      <c r="AF255" s="82"/>
    </row>
    <row r="256" spans="1:32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44"/>
      <c r="P256" s="38"/>
      <c r="Q256" s="38"/>
      <c r="R256" s="38"/>
      <c r="S256" s="38"/>
      <c r="T256" s="38"/>
      <c r="U256" s="94"/>
      <c r="V256" s="38"/>
      <c r="W256" s="51"/>
      <c r="X256" s="51"/>
      <c r="Y256" s="43"/>
      <c r="Z256" s="37"/>
      <c r="AA256" s="37"/>
      <c r="AB256" s="37"/>
      <c r="AC256" s="37"/>
      <c r="AD256" s="82"/>
      <c r="AE256" s="82"/>
      <c r="AF256" s="82"/>
    </row>
    <row r="257" spans="1:32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44"/>
      <c r="P257" s="38"/>
      <c r="Q257" s="38"/>
      <c r="R257" s="38"/>
      <c r="S257" s="38"/>
      <c r="T257" s="38"/>
      <c r="U257" s="94"/>
      <c r="V257" s="38"/>
      <c r="W257" s="51"/>
      <c r="X257" s="51"/>
      <c r="Y257" s="43"/>
      <c r="Z257" s="37"/>
      <c r="AA257" s="37"/>
      <c r="AB257" s="37"/>
      <c r="AC257" s="37"/>
      <c r="AD257" s="82"/>
      <c r="AE257" s="82"/>
      <c r="AF257" s="82"/>
    </row>
    <row r="258" spans="1:32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44"/>
      <c r="P258" s="38"/>
      <c r="Q258" s="38"/>
      <c r="R258" s="38"/>
      <c r="S258" s="38"/>
      <c r="T258" s="38"/>
      <c r="U258" s="94"/>
      <c r="V258" s="38"/>
      <c r="W258" s="51"/>
      <c r="X258" s="51"/>
      <c r="Y258" s="43"/>
      <c r="Z258" s="37"/>
      <c r="AA258" s="37"/>
      <c r="AB258" s="37"/>
      <c r="AC258" s="37"/>
      <c r="AD258" s="82"/>
      <c r="AE258" s="82"/>
      <c r="AF258" s="82"/>
    </row>
    <row r="259" spans="1:32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44"/>
      <c r="P259" s="38"/>
      <c r="Q259" s="38"/>
      <c r="R259" s="38"/>
      <c r="S259" s="38"/>
      <c r="T259" s="38"/>
      <c r="U259" s="94"/>
      <c r="V259" s="38"/>
      <c r="W259" s="51"/>
      <c r="X259" s="51"/>
      <c r="Y259" s="43"/>
      <c r="Z259" s="37"/>
      <c r="AA259" s="37"/>
      <c r="AB259" s="37"/>
      <c r="AC259" s="37"/>
      <c r="AD259" s="82"/>
      <c r="AE259" s="82"/>
      <c r="AF259" s="82"/>
    </row>
    <row r="260" spans="1:32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44"/>
      <c r="P260" s="38"/>
      <c r="Q260" s="38"/>
      <c r="R260" s="38"/>
      <c r="S260" s="38"/>
      <c r="T260" s="38"/>
      <c r="U260" s="94"/>
      <c r="V260" s="38"/>
      <c r="W260" s="51"/>
      <c r="X260" s="51"/>
      <c r="Y260" s="43"/>
      <c r="Z260" s="37"/>
      <c r="AA260" s="37"/>
      <c r="AB260" s="37"/>
      <c r="AC260" s="37"/>
      <c r="AD260" s="82"/>
      <c r="AE260" s="82"/>
      <c r="AF260" s="82"/>
    </row>
    <row r="261" spans="1:32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44"/>
      <c r="P261" s="38"/>
      <c r="Q261" s="38"/>
      <c r="R261" s="38"/>
      <c r="S261" s="38"/>
      <c r="T261" s="38"/>
      <c r="U261" s="94"/>
      <c r="V261" s="38"/>
      <c r="W261" s="51"/>
      <c r="X261" s="51"/>
      <c r="Y261" s="43"/>
      <c r="Z261" s="37"/>
      <c r="AA261" s="37"/>
      <c r="AB261" s="37"/>
      <c r="AC261" s="37"/>
      <c r="AD261" s="82"/>
      <c r="AE261" s="82"/>
      <c r="AF261" s="82"/>
    </row>
    <row r="262" spans="1:32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44"/>
      <c r="P262" s="38"/>
      <c r="Q262" s="38"/>
      <c r="R262" s="38"/>
      <c r="S262" s="38"/>
      <c r="T262" s="38"/>
      <c r="U262" s="94"/>
      <c r="V262" s="38"/>
      <c r="W262" s="51"/>
      <c r="X262" s="51"/>
      <c r="Y262" s="43"/>
      <c r="Z262" s="37"/>
      <c r="AA262" s="37"/>
      <c r="AB262" s="37"/>
      <c r="AC262" s="37"/>
      <c r="AD262" s="82"/>
      <c r="AE262" s="82"/>
      <c r="AF262" s="82"/>
    </row>
    <row r="263" spans="1:32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44"/>
      <c r="P263" s="38"/>
      <c r="Q263" s="38"/>
      <c r="R263" s="38"/>
      <c r="S263" s="38"/>
      <c r="T263" s="38"/>
      <c r="U263" s="94"/>
      <c r="V263" s="38"/>
      <c r="W263" s="51"/>
      <c r="X263" s="51"/>
      <c r="Y263" s="43"/>
      <c r="Z263" s="37"/>
      <c r="AA263" s="37"/>
      <c r="AB263" s="37"/>
      <c r="AC263" s="37"/>
      <c r="AD263" s="82"/>
      <c r="AE263" s="82"/>
      <c r="AF263" s="82"/>
    </row>
    <row r="264" spans="1:32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44"/>
      <c r="P264" s="38"/>
      <c r="Q264" s="38"/>
      <c r="R264" s="38"/>
      <c r="S264" s="38"/>
      <c r="T264" s="38"/>
      <c r="U264" s="94"/>
      <c r="V264" s="38"/>
      <c r="W264" s="51"/>
      <c r="X264" s="51"/>
      <c r="Y264" s="43"/>
      <c r="Z264" s="37"/>
      <c r="AA264" s="37"/>
      <c r="AB264" s="37"/>
      <c r="AC264" s="37"/>
      <c r="AD264" s="82"/>
      <c r="AE264" s="82"/>
      <c r="AF264" s="82"/>
    </row>
    <row r="265" spans="1:32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44"/>
      <c r="P265" s="38"/>
      <c r="Q265" s="38"/>
      <c r="R265" s="38"/>
      <c r="S265" s="38"/>
      <c r="T265" s="38"/>
      <c r="U265" s="94"/>
      <c r="V265" s="38"/>
      <c r="W265" s="51"/>
      <c r="X265" s="51"/>
      <c r="Y265" s="43"/>
      <c r="Z265" s="37"/>
      <c r="AA265" s="37"/>
      <c r="AB265" s="37"/>
      <c r="AC265" s="37"/>
      <c r="AD265" s="82"/>
      <c r="AE265" s="82"/>
      <c r="AF265" s="82"/>
    </row>
    <row r="266" spans="1:32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44"/>
      <c r="P266" s="38"/>
      <c r="Q266" s="38"/>
      <c r="R266" s="38"/>
      <c r="S266" s="38"/>
      <c r="T266" s="38"/>
      <c r="U266" s="94"/>
      <c r="V266" s="38"/>
      <c r="W266" s="51"/>
      <c r="X266" s="51"/>
      <c r="Y266" s="43"/>
      <c r="Z266" s="37"/>
      <c r="AA266" s="37"/>
      <c r="AB266" s="37"/>
      <c r="AC266" s="37"/>
      <c r="AD266" s="82"/>
      <c r="AE266" s="82"/>
      <c r="AF266" s="82"/>
    </row>
    <row r="267" spans="1:32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44"/>
      <c r="P267" s="38"/>
      <c r="Q267" s="38"/>
      <c r="R267" s="38"/>
      <c r="S267" s="38"/>
      <c r="T267" s="38"/>
      <c r="U267" s="94"/>
      <c r="V267" s="38"/>
      <c r="W267" s="51"/>
      <c r="X267" s="51"/>
      <c r="Y267" s="43"/>
      <c r="Z267" s="37"/>
      <c r="AA267" s="37"/>
      <c r="AB267" s="37"/>
      <c r="AC267" s="37"/>
      <c r="AD267" s="82"/>
      <c r="AE267" s="82"/>
      <c r="AF267" s="82"/>
    </row>
    <row r="268" spans="1:32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44"/>
      <c r="P268" s="38"/>
      <c r="Q268" s="38"/>
      <c r="R268" s="38"/>
      <c r="S268" s="38"/>
      <c r="T268" s="38"/>
      <c r="U268" s="94"/>
      <c r="V268" s="38"/>
      <c r="W268" s="51"/>
      <c r="X268" s="51"/>
      <c r="Y268" s="43"/>
      <c r="Z268" s="37"/>
      <c r="AA268" s="37"/>
      <c r="AB268" s="37"/>
      <c r="AC268" s="37"/>
      <c r="AD268" s="82"/>
      <c r="AE268" s="82"/>
      <c r="AF268" s="82"/>
    </row>
    <row r="269" spans="1:32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44"/>
      <c r="P269" s="38"/>
      <c r="Q269" s="38"/>
      <c r="R269" s="38"/>
      <c r="S269" s="38"/>
      <c r="T269" s="38"/>
      <c r="U269" s="94"/>
      <c r="V269" s="38"/>
      <c r="W269" s="51"/>
      <c r="X269" s="51"/>
      <c r="Y269" s="43"/>
      <c r="Z269" s="37"/>
      <c r="AA269" s="37"/>
      <c r="AB269" s="37"/>
      <c r="AC269" s="37"/>
      <c r="AD269" s="82"/>
      <c r="AE269" s="82"/>
      <c r="AF269" s="82"/>
    </row>
    <row r="270" spans="1:32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44"/>
      <c r="P270" s="38"/>
      <c r="Q270" s="38"/>
      <c r="R270" s="38"/>
      <c r="S270" s="38"/>
      <c r="T270" s="38"/>
      <c r="U270" s="94"/>
      <c r="V270" s="38"/>
      <c r="W270" s="51"/>
      <c r="X270" s="51"/>
      <c r="Y270" s="43"/>
      <c r="Z270" s="37"/>
      <c r="AA270" s="37"/>
      <c r="AB270" s="37"/>
      <c r="AC270" s="37"/>
      <c r="AD270" s="82"/>
      <c r="AE270" s="82"/>
      <c r="AF270" s="82"/>
    </row>
    <row r="271" spans="1:32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44"/>
      <c r="P271" s="38"/>
      <c r="Q271" s="38"/>
      <c r="R271" s="38"/>
      <c r="S271" s="38"/>
      <c r="T271" s="38"/>
      <c r="U271" s="94"/>
      <c r="V271" s="38"/>
      <c r="W271" s="51"/>
      <c r="X271" s="51"/>
      <c r="Y271" s="43"/>
      <c r="Z271" s="37"/>
      <c r="AA271" s="37"/>
      <c r="AB271" s="37"/>
      <c r="AC271" s="37"/>
      <c r="AD271" s="82"/>
      <c r="AE271" s="82"/>
      <c r="AF271" s="82"/>
    </row>
    <row r="272" spans="1:32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44"/>
      <c r="P272" s="38"/>
      <c r="Q272" s="38"/>
      <c r="R272" s="38"/>
      <c r="S272" s="38"/>
      <c r="T272" s="38"/>
      <c r="U272" s="94"/>
      <c r="V272" s="38"/>
      <c r="W272" s="51"/>
      <c r="X272" s="51"/>
      <c r="Y272" s="43"/>
      <c r="Z272" s="37"/>
      <c r="AA272" s="37"/>
      <c r="AB272" s="37"/>
      <c r="AC272" s="37"/>
      <c r="AD272" s="82"/>
      <c r="AE272" s="82"/>
      <c r="AF272" s="82"/>
    </row>
    <row r="273" spans="1:32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44"/>
      <c r="P273" s="38"/>
      <c r="Q273" s="38"/>
      <c r="R273" s="38"/>
      <c r="S273" s="38"/>
      <c r="T273" s="38"/>
      <c r="U273" s="94"/>
      <c r="V273" s="38"/>
      <c r="W273" s="51"/>
      <c r="X273" s="51"/>
      <c r="Y273" s="43"/>
      <c r="Z273" s="37"/>
      <c r="AA273" s="37"/>
      <c r="AB273" s="37"/>
      <c r="AC273" s="37"/>
      <c r="AD273" s="82"/>
      <c r="AE273" s="82"/>
      <c r="AF273" s="82"/>
    </row>
    <row r="274" spans="1:32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44"/>
      <c r="P274" s="38"/>
      <c r="Q274" s="38"/>
      <c r="R274" s="38"/>
      <c r="S274" s="38"/>
      <c r="T274" s="38"/>
      <c r="U274" s="94"/>
      <c r="V274" s="38"/>
      <c r="W274" s="51"/>
      <c r="X274" s="51"/>
      <c r="Y274" s="43"/>
      <c r="Z274" s="37"/>
      <c r="AA274" s="37"/>
      <c r="AB274" s="37"/>
      <c r="AC274" s="37"/>
      <c r="AD274" s="82"/>
      <c r="AE274" s="82"/>
      <c r="AF274" s="82"/>
    </row>
    <row r="275" spans="1:32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44"/>
      <c r="P275" s="38"/>
      <c r="Q275" s="38"/>
      <c r="R275" s="38"/>
      <c r="S275" s="38"/>
      <c r="T275" s="38"/>
      <c r="U275" s="94"/>
      <c r="V275" s="38"/>
      <c r="W275" s="51"/>
      <c r="X275" s="51"/>
      <c r="Y275" s="43"/>
      <c r="Z275" s="37"/>
      <c r="AA275" s="37"/>
      <c r="AB275" s="37"/>
      <c r="AC275" s="37"/>
      <c r="AD275" s="82"/>
      <c r="AE275" s="82"/>
      <c r="AF275" s="82"/>
    </row>
    <row r="276" spans="1:32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44"/>
      <c r="P276" s="38"/>
      <c r="Q276" s="38"/>
      <c r="R276" s="38"/>
      <c r="S276" s="38"/>
      <c r="T276" s="38"/>
      <c r="U276" s="94"/>
      <c r="V276" s="38"/>
      <c r="W276" s="51"/>
      <c r="X276" s="51"/>
      <c r="Y276" s="43"/>
      <c r="Z276" s="37"/>
      <c r="AA276" s="37"/>
      <c r="AB276" s="37"/>
      <c r="AC276" s="37"/>
      <c r="AD276" s="82"/>
      <c r="AE276" s="82"/>
      <c r="AF276" s="82"/>
    </row>
    <row r="277" spans="1:32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44"/>
      <c r="P277" s="38"/>
      <c r="Q277" s="38"/>
      <c r="R277" s="38"/>
      <c r="S277" s="38"/>
      <c r="T277" s="38"/>
      <c r="U277" s="94"/>
      <c r="V277" s="38"/>
      <c r="W277" s="51"/>
      <c r="X277" s="51"/>
      <c r="Y277" s="43"/>
      <c r="Z277" s="37"/>
      <c r="AA277" s="37"/>
      <c r="AB277" s="37"/>
      <c r="AC277" s="37"/>
      <c r="AD277" s="82"/>
      <c r="AE277" s="82"/>
      <c r="AF277" s="82"/>
    </row>
    <row r="278" spans="1:32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44"/>
      <c r="P278" s="38"/>
      <c r="Q278" s="38"/>
      <c r="R278" s="38"/>
      <c r="S278" s="38"/>
      <c r="T278" s="38"/>
      <c r="U278" s="94"/>
      <c r="V278" s="38"/>
      <c r="W278" s="51"/>
      <c r="X278" s="51"/>
      <c r="Y278" s="43"/>
      <c r="Z278" s="37"/>
      <c r="AA278" s="37"/>
      <c r="AB278" s="37"/>
      <c r="AC278" s="37"/>
      <c r="AD278" s="82"/>
      <c r="AE278" s="82"/>
      <c r="AF278" s="82"/>
    </row>
    <row r="279" spans="1:32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44"/>
      <c r="P279" s="38"/>
      <c r="Q279" s="38"/>
      <c r="R279" s="38"/>
      <c r="S279" s="38"/>
      <c r="T279" s="38"/>
      <c r="U279" s="94"/>
      <c r="V279" s="38"/>
      <c r="W279" s="51"/>
      <c r="X279" s="51"/>
      <c r="Y279" s="43"/>
      <c r="Z279" s="37"/>
      <c r="AA279" s="37"/>
      <c r="AB279" s="37"/>
      <c r="AC279" s="37"/>
      <c r="AD279" s="82"/>
      <c r="AE279" s="82"/>
      <c r="AF279" s="82"/>
    </row>
    <row r="280" spans="1:32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44"/>
      <c r="P280" s="38"/>
      <c r="Q280" s="38"/>
      <c r="R280" s="38"/>
      <c r="S280" s="38"/>
      <c r="T280" s="38"/>
      <c r="U280" s="94"/>
      <c r="V280" s="38"/>
      <c r="W280" s="51"/>
      <c r="X280" s="51"/>
      <c r="Y280" s="43"/>
      <c r="Z280" s="37"/>
      <c r="AA280" s="37"/>
      <c r="AB280" s="37"/>
      <c r="AC280" s="37"/>
      <c r="AD280" s="82"/>
      <c r="AE280" s="82"/>
      <c r="AF280" s="82"/>
    </row>
    <row r="281" spans="1:32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44"/>
      <c r="P281" s="38"/>
      <c r="Q281" s="38"/>
      <c r="R281" s="38"/>
      <c r="S281" s="38"/>
      <c r="T281" s="38"/>
      <c r="U281" s="94"/>
      <c r="V281" s="38"/>
      <c r="W281" s="51"/>
      <c r="X281" s="51"/>
      <c r="Y281" s="43"/>
      <c r="Z281" s="37"/>
      <c r="AA281" s="37"/>
      <c r="AB281" s="37"/>
      <c r="AC281" s="37"/>
      <c r="AD281" s="82"/>
      <c r="AE281" s="82"/>
      <c r="AF281" s="82"/>
    </row>
    <row r="282" spans="1:32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44"/>
      <c r="P282" s="38"/>
      <c r="Q282" s="38"/>
      <c r="R282" s="38"/>
      <c r="S282" s="38"/>
      <c r="T282" s="38"/>
      <c r="U282" s="94"/>
      <c r="V282" s="38"/>
      <c r="W282" s="51"/>
      <c r="X282" s="51"/>
      <c r="Y282" s="43"/>
      <c r="Z282" s="37"/>
      <c r="AA282" s="37"/>
      <c r="AB282" s="37"/>
      <c r="AC282" s="37"/>
      <c r="AD282" s="82"/>
      <c r="AE282" s="82"/>
      <c r="AF282" s="82"/>
    </row>
    <row r="283" spans="1:32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44"/>
      <c r="P283" s="38"/>
      <c r="Q283" s="38"/>
      <c r="R283" s="38"/>
      <c r="S283" s="38"/>
      <c r="T283" s="38"/>
      <c r="U283" s="94"/>
      <c r="V283" s="38"/>
      <c r="W283" s="51"/>
      <c r="X283" s="51"/>
      <c r="Y283" s="43"/>
      <c r="Z283" s="37"/>
      <c r="AA283" s="37"/>
      <c r="AB283" s="37"/>
      <c r="AC283" s="37"/>
      <c r="AD283" s="82"/>
      <c r="AE283" s="82"/>
      <c r="AF283" s="82"/>
    </row>
    <row r="284" spans="1:32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44"/>
      <c r="P284" s="38"/>
      <c r="Q284" s="38"/>
      <c r="R284" s="38"/>
      <c r="S284" s="38"/>
      <c r="T284" s="38"/>
      <c r="U284" s="94"/>
      <c r="V284" s="38"/>
      <c r="W284" s="51"/>
      <c r="X284" s="51"/>
      <c r="Y284" s="43"/>
      <c r="Z284" s="37"/>
      <c r="AA284" s="37"/>
      <c r="AB284" s="37"/>
      <c r="AC284" s="37"/>
      <c r="AD284" s="82"/>
      <c r="AE284" s="82"/>
      <c r="AF284" s="82"/>
    </row>
    <row r="285" spans="1:32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44"/>
      <c r="P285" s="38"/>
      <c r="Q285" s="38"/>
      <c r="R285" s="38"/>
      <c r="S285" s="38"/>
      <c r="T285" s="38"/>
      <c r="U285" s="94"/>
      <c r="V285" s="38"/>
      <c r="W285" s="51"/>
      <c r="X285" s="51"/>
      <c r="Y285" s="43"/>
      <c r="Z285" s="37"/>
      <c r="AA285" s="37"/>
      <c r="AB285" s="37"/>
      <c r="AC285" s="37"/>
      <c r="AD285" s="82"/>
      <c r="AE285" s="82"/>
      <c r="AF285" s="82"/>
    </row>
    <row r="286" spans="1:32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44"/>
      <c r="P286" s="38"/>
      <c r="Q286" s="38"/>
      <c r="R286" s="38"/>
      <c r="S286" s="38"/>
      <c r="T286" s="38"/>
      <c r="U286" s="94"/>
      <c r="V286" s="38"/>
      <c r="W286" s="51"/>
      <c r="X286" s="51"/>
      <c r="Y286" s="43"/>
      <c r="Z286" s="37"/>
      <c r="AA286" s="37"/>
      <c r="AB286" s="37"/>
      <c r="AC286" s="37"/>
      <c r="AD286" s="82"/>
      <c r="AE286" s="82"/>
      <c r="AF286" s="82"/>
    </row>
    <row r="287" spans="1:32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44"/>
      <c r="P287" s="38"/>
      <c r="Q287" s="38"/>
      <c r="R287" s="38"/>
      <c r="S287" s="38"/>
      <c r="T287" s="38"/>
      <c r="U287" s="94"/>
      <c r="V287" s="38"/>
      <c r="W287" s="51"/>
      <c r="X287" s="51"/>
      <c r="Y287" s="43"/>
      <c r="Z287" s="37"/>
      <c r="AA287" s="37"/>
      <c r="AB287" s="37"/>
      <c r="AC287" s="37"/>
      <c r="AD287" s="82"/>
      <c r="AE287" s="82"/>
      <c r="AF287" s="82"/>
    </row>
    <row r="288" spans="1:32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44"/>
      <c r="P288" s="38"/>
      <c r="Q288" s="38"/>
      <c r="R288" s="38"/>
      <c r="S288" s="38"/>
      <c r="T288" s="38"/>
      <c r="U288" s="94"/>
      <c r="V288" s="38"/>
      <c r="W288" s="51"/>
      <c r="X288" s="51"/>
      <c r="Y288" s="43"/>
      <c r="Z288" s="37"/>
      <c r="AA288" s="37"/>
      <c r="AB288" s="37"/>
      <c r="AC288" s="37"/>
      <c r="AD288" s="82"/>
      <c r="AE288" s="82"/>
      <c r="AF288" s="82"/>
    </row>
    <row r="289" spans="1:32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44"/>
      <c r="P289" s="38"/>
      <c r="Q289" s="38"/>
      <c r="R289" s="38"/>
      <c r="S289" s="38"/>
      <c r="T289" s="38"/>
      <c r="U289" s="94"/>
      <c r="V289" s="38"/>
      <c r="W289" s="51"/>
      <c r="X289" s="51"/>
      <c r="Y289" s="43"/>
      <c r="Z289" s="37"/>
      <c r="AA289" s="37"/>
      <c r="AB289" s="37"/>
      <c r="AC289" s="37"/>
      <c r="AD289" s="82"/>
      <c r="AE289" s="82"/>
      <c r="AF289" s="82"/>
    </row>
    <row r="290" spans="1:32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44"/>
      <c r="P290" s="38"/>
      <c r="Q290" s="38"/>
      <c r="R290" s="38"/>
      <c r="S290" s="38"/>
      <c r="T290" s="38"/>
      <c r="U290" s="94"/>
      <c r="V290" s="38"/>
      <c r="W290" s="51"/>
      <c r="X290" s="51"/>
      <c r="Y290" s="43"/>
      <c r="Z290" s="37"/>
      <c r="AA290" s="37"/>
      <c r="AB290" s="37"/>
      <c r="AC290" s="37"/>
      <c r="AD290" s="82"/>
      <c r="AE290" s="82"/>
      <c r="AF290" s="82"/>
    </row>
    <row r="291" spans="1:32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44"/>
      <c r="P291" s="38"/>
      <c r="Q291" s="38"/>
      <c r="R291" s="38"/>
      <c r="S291" s="38"/>
      <c r="T291" s="38"/>
      <c r="U291" s="94"/>
      <c r="V291" s="38"/>
      <c r="W291" s="51"/>
      <c r="X291" s="51"/>
      <c r="Y291" s="43"/>
      <c r="Z291" s="37"/>
      <c r="AA291" s="37"/>
      <c r="AB291" s="37"/>
      <c r="AC291" s="37"/>
      <c r="AD291" s="82"/>
      <c r="AE291" s="82"/>
      <c r="AF291" s="82"/>
    </row>
    <row r="292" spans="1:32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44"/>
      <c r="P292" s="38"/>
      <c r="Q292" s="38"/>
      <c r="R292" s="38"/>
      <c r="S292" s="38"/>
      <c r="T292" s="38"/>
      <c r="U292" s="94"/>
      <c r="V292" s="38"/>
      <c r="W292" s="51"/>
      <c r="X292" s="51"/>
      <c r="Y292" s="43"/>
      <c r="Z292" s="37"/>
      <c r="AA292" s="37"/>
      <c r="AB292" s="37"/>
      <c r="AC292" s="37"/>
      <c r="AD292" s="82"/>
      <c r="AE292" s="82"/>
      <c r="AF292" s="82"/>
    </row>
    <row r="293" spans="1:32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44"/>
      <c r="P293" s="38"/>
      <c r="Q293" s="38"/>
      <c r="R293" s="38"/>
      <c r="S293" s="38"/>
      <c r="T293" s="38"/>
      <c r="U293" s="94"/>
      <c r="V293" s="38"/>
      <c r="W293" s="51"/>
      <c r="X293" s="51"/>
      <c r="Y293" s="43"/>
      <c r="Z293" s="37"/>
      <c r="AA293" s="37"/>
      <c r="AB293" s="37"/>
      <c r="AC293" s="37"/>
      <c r="AD293" s="82"/>
      <c r="AE293" s="82"/>
      <c r="AF293" s="82"/>
    </row>
    <row r="294" spans="1:32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44"/>
      <c r="P294" s="38"/>
      <c r="Q294" s="38"/>
      <c r="R294" s="38"/>
      <c r="S294" s="38"/>
      <c r="T294" s="38"/>
      <c r="U294" s="94"/>
      <c r="V294" s="38"/>
      <c r="W294" s="51"/>
      <c r="X294" s="51"/>
      <c r="Y294" s="43"/>
      <c r="Z294" s="37"/>
      <c r="AA294" s="37"/>
      <c r="AB294" s="37"/>
      <c r="AC294" s="37"/>
      <c r="AD294" s="82"/>
      <c r="AE294" s="82"/>
      <c r="AF294" s="82"/>
    </row>
    <row r="295" spans="1:32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44"/>
      <c r="P295" s="38"/>
      <c r="Q295" s="38"/>
      <c r="R295" s="38"/>
      <c r="S295" s="38"/>
      <c r="T295" s="38"/>
      <c r="U295" s="94"/>
      <c r="V295" s="38"/>
      <c r="W295" s="51"/>
      <c r="X295" s="51"/>
      <c r="Y295" s="43"/>
      <c r="Z295" s="37"/>
      <c r="AA295" s="37"/>
      <c r="AB295" s="37"/>
      <c r="AC295" s="37"/>
      <c r="AD295" s="82"/>
      <c r="AE295" s="82"/>
      <c r="AF295" s="82"/>
    </row>
    <row r="296" spans="1:32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44"/>
      <c r="P296" s="38"/>
      <c r="Q296" s="38"/>
      <c r="R296" s="38"/>
      <c r="S296" s="38"/>
      <c r="T296" s="38"/>
      <c r="U296" s="94"/>
      <c r="V296" s="38"/>
      <c r="W296" s="51"/>
      <c r="X296" s="51"/>
      <c r="Y296" s="43"/>
      <c r="Z296" s="37"/>
      <c r="AA296" s="37"/>
      <c r="AB296" s="37"/>
      <c r="AC296" s="37"/>
      <c r="AD296" s="82"/>
      <c r="AE296" s="82"/>
      <c r="AF296" s="82"/>
    </row>
    <row r="297" spans="1:32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44"/>
      <c r="P297" s="38"/>
      <c r="Q297" s="38"/>
      <c r="R297" s="38"/>
      <c r="S297" s="38"/>
      <c r="T297" s="38"/>
      <c r="U297" s="94"/>
      <c r="V297" s="38"/>
      <c r="W297" s="51"/>
      <c r="X297" s="51"/>
      <c r="Y297" s="43"/>
      <c r="Z297" s="37"/>
      <c r="AA297" s="37"/>
      <c r="AB297" s="37"/>
      <c r="AC297" s="37"/>
      <c r="AD297" s="82"/>
      <c r="AE297" s="82"/>
      <c r="AF297" s="82"/>
    </row>
    <row r="298" spans="1:32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44"/>
      <c r="P298" s="38"/>
      <c r="Q298" s="38"/>
      <c r="R298" s="38"/>
      <c r="S298" s="38"/>
      <c r="T298" s="38"/>
      <c r="U298" s="94"/>
      <c r="V298" s="38"/>
      <c r="W298" s="51"/>
      <c r="X298" s="51"/>
      <c r="Y298" s="43"/>
      <c r="Z298" s="37"/>
      <c r="AA298" s="37"/>
      <c r="AB298" s="37"/>
      <c r="AC298" s="37"/>
      <c r="AD298" s="82"/>
      <c r="AE298" s="82"/>
      <c r="AF298" s="82"/>
    </row>
    <row r="299" spans="1:32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44"/>
      <c r="P299" s="38"/>
      <c r="Q299" s="38"/>
      <c r="R299" s="38"/>
      <c r="S299" s="38"/>
      <c r="T299" s="38"/>
      <c r="U299" s="94"/>
      <c r="V299" s="38"/>
      <c r="W299" s="51"/>
      <c r="X299" s="51"/>
      <c r="Y299" s="43"/>
      <c r="Z299" s="37"/>
      <c r="AA299" s="37"/>
      <c r="AB299" s="37"/>
      <c r="AC299" s="37"/>
      <c r="AD299" s="82"/>
      <c r="AE299" s="82"/>
      <c r="AF299" s="82"/>
    </row>
    <row r="300" spans="1:32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44"/>
      <c r="P300" s="38"/>
      <c r="Q300" s="38"/>
      <c r="R300" s="38"/>
      <c r="S300" s="38"/>
      <c r="T300" s="38"/>
      <c r="U300" s="94"/>
      <c r="V300" s="38"/>
      <c r="W300" s="51"/>
      <c r="X300" s="51"/>
      <c r="Y300" s="43"/>
      <c r="Z300" s="37"/>
      <c r="AA300" s="37"/>
      <c r="AB300" s="37"/>
      <c r="AC300" s="37"/>
      <c r="AD300" s="82"/>
      <c r="AE300" s="82"/>
      <c r="AF300" s="82"/>
    </row>
    <row r="301" spans="1:32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44"/>
      <c r="P301" s="38"/>
      <c r="Q301" s="38"/>
      <c r="R301" s="38"/>
      <c r="S301" s="38"/>
      <c r="T301" s="38"/>
      <c r="U301" s="94"/>
      <c r="V301" s="38"/>
      <c r="W301" s="51"/>
      <c r="X301" s="51"/>
      <c r="Y301" s="43"/>
      <c r="Z301" s="37"/>
      <c r="AA301" s="37"/>
      <c r="AB301" s="37"/>
      <c r="AC301" s="37"/>
      <c r="AD301" s="82"/>
      <c r="AE301" s="82"/>
      <c r="AF301" s="82"/>
    </row>
    <row r="302" spans="1:32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44"/>
      <c r="P302" s="38"/>
      <c r="Q302" s="38"/>
      <c r="R302" s="38"/>
      <c r="S302" s="38"/>
      <c r="T302" s="38"/>
      <c r="U302" s="94"/>
      <c r="V302" s="38"/>
      <c r="W302" s="51"/>
      <c r="X302" s="51"/>
      <c r="Y302" s="43"/>
      <c r="Z302" s="37"/>
      <c r="AA302" s="37"/>
      <c r="AB302" s="37"/>
      <c r="AC302" s="37"/>
      <c r="AD302" s="82"/>
      <c r="AE302" s="82"/>
      <c r="AF302" s="82"/>
    </row>
    <row r="303" spans="1:32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44"/>
      <c r="P303" s="38"/>
      <c r="Q303" s="38"/>
      <c r="R303" s="38"/>
      <c r="S303" s="38"/>
      <c r="T303" s="38"/>
      <c r="U303" s="94"/>
      <c r="V303" s="38"/>
      <c r="W303" s="51"/>
      <c r="X303" s="51"/>
      <c r="Y303" s="43"/>
      <c r="Z303" s="37"/>
      <c r="AA303" s="37"/>
      <c r="AB303" s="37"/>
      <c r="AC303" s="37"/>
      <c r="AD303" s="82"/>
      <c r="AE303" s="82"/>
      <c r="AF303" s="82"/>
    </row>
    <row r="304" spans="1:32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44"/>
      <c r="P304" s="38"/>
      <c r="Q304" s="38"/>
      <c r="R304" s="38"/>
      <c r="S304" s="38"/>
      <c r="T304" s="38"/>
      <c r="U304" s="94"/>
      <c r="V304" s="38"/>
      <c r="W304" s="51"/>
      <c r="X304" s="51"/>
      <c r="Y304" s="43"/>
      <c r="Z304" s="37"/>
      <c r="AA304" s="37"/>
      <c r="AB304" s="37"/>
      <c r="AC304" s="37"/>
      <c r="AD304" s="82"/>
      <c r="AE304" s="82"/>
      <c r="AF304" s="82"/>
    </row>
    <row r="305" spans="1:32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44"/>
      <c r="P305" s="38"/>
      <c r="Q305" s="38"/>
      <c r="R305" s="38"/>
      <c r="S305" s="38"/>
      <c r="T305" s="38"/>
      <c r="U305" s="94"/>
      <c r="V305" s="38"/>
      <c r="W305" s="51"/>
      <c r="X305" s="51"/>
      <c r="Y305" s="43"/>
      <c r="Z305" s="37"/>
      <c r="AA305" s="37"/>
      <c r="AB305" s="37"/>
      <c r="AC305" s="37"/>
      <c r="AD305" s="82"/>
      <c r="AE305" s="82"/>
      <c r="AF305" s="82"/>
    </row>
    <row r="306" spans="1:32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44"/>
      <c r="P306" s="38"/>
      <c r="Q306" s="38"/>
      <c r="R306" s="38"/>
      <c r="S306" s="38"/>
      <c r="T306" s="38"/>
      <c r="U306" s="94"/>
      <c r="V306" s="38"/>
      <c r="W306" s="51"/>
      <c r="X306" s="51"/>
      <c r="Y306" s="43"/>
      <c r="Z306" s="37"/>
      <c r="AA306" s="37"/>
      <c r="AB306" s="37"/>
      <c r="AC306" s="37"/>
      <c r="AD306" s="82"/>
      <c r="AE306" s="82"/>
      <c r="AF306" s="82"/>
    </row>
    <row r="307" spans="1:32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44"/>
      <c r="P307" s="38"/>
      <c r="Q307" s="38"/>
      <c r="R307" s="38"/>
      <c r="S307" s="38"/>
      <c r="T307" s="38"/>
      <c r="U307" s="94"/>
      <c r="V307" s="38"/>
      <c r="W307" s="51"/>
      <c r="X307" s="51"/>
      <c r="Y307" s="43"/>
      <c r="Z307" s="37"/>
      <c r="AA307" s="37"/>
      <c r="AB307" s="37"/>
      <c r="AC307" s="37"/>
      <c r="AD307" s="82"/>
      <c r="AE307" s="82"/>
      <c r="AF307" s="82"/>
    </row>
    <row r="308" spans="1:32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44"/>
      <c r="P308" s="38"/>
      <c r="Q308" s="38"/>
      <c r="R308" s="38"/>
      <c r="S308" s="38"/>
      <c r="T308" s="38"/>
      <c r="U308" s="94"/>
      <c r="V308" s="38"/>
      <c r="W308" s="51"/>
      <c r="X308" s="51"/>
      <c r="Y308" s="43"/>
      <c r="Z308" s="37"/>
      <c r="AA308" s="37"/>
      <c r="AB308" s="37"/>
      <c r="AC308" s="37"/>
      <c r="AD308" s="82"/>
      <c r="AE308" s="82"/>
      <c r="AF308" s="82"/>
    </row>
    <row r="309" spans="1:32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44"/>
      <c r="P309" s="38"/>
      <c r="Q309" s="38"/>
      <c r="R309" s="38"/>
      <c r="S309" s="38"/>
      <c r="T309" s="38"/>
      <c r="U309" s="94"/>
      <c r="V309" s="38"/>
      <c r="W309" s="51"/>
      <c r="X309" s="51"/>
      <c r="Y309" s="43"/>
      <c r="Z309" s="37"/>
      <c r="AA309" s="37"/>
      <c r="AB309" s="37"/>
      <c r="AC309" s="37"/>
      <c r="AD309" s="82"/>
      <c r="AE309" s="82"/>
      <c r="AF309" s="82"/>
    </row>
    <row r="310" spans="1:32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44"/>
      <c r="P310" s="38"/>
      <c r="Q310" s="38"/>
      <c r="R310" s="38"/>
      <c r="S310" s="38"/>
      <c r="T310" s="38"/>
      <c r="U310" s="94"/>
      <c r="V310" s="38"/>
      <c r="W310" s="51"/>
      <c r="X310" s="51"/>
      <c r="Y310" s="43"/>
      <c r="Z310" s="37"/>
      <c r="AA310" s="37"/>
      <c r="AB310" s="37"/>
      <c r="AC310" s="37"/>
      <c r="AD310" s="82"/>
      <c r="AE310" s="82"/>
      <c r="AF310" s="82"/>
    </row>
    <row r="311" spans="1:32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44"/>
      <c r="P311" s="38"/>
      <c r="Q311" s="38"/>
      <c r="R311" s="38"/>
      <c r="S311" s="38"/>
      <c r="T311" s="38"/>
      <c r="U311" s="94"/>
      <c r="V311" s="38"/>
      <c r="W311" s="51"/>
      <c r="X311" s="51"/>
      <c r="Y311" s="43"/>
      <c r="Z311" s="37"/>
      <c r="AA311" s="37"/>
      <c r="AB311" s="37"/>
      <c r="AC311" s="37"/>
      <c r="AD311" s="82"/>
      <c r="AE311" s="82"/>
      <c r="AF311" s="82"/>
    </row>
    <row r="312" spans="1:32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44"/>
      <c r="P312" s="38"/>
      <c r="Q312" s="38"/>
      <c r="R312" s="38"/>
      <c r="S312" s="38"/>
      <c r="T312" s="38"/>
      <c r="U312" s="94"/>
      <c r="V312" s="38"/>
      <c r="W312" s="51"/>
      <c r="X312" s="51"/>
      <c r="Y312" s="43"/>
      <c r="Z312" s="37"/>
      <c r="AA312" s="37"/>
      <c r="AB312" s="37"/>
      <c r="AC312" s="37"/>
      <c r="AD312" s="82"/>
      <c r="AE312" s="82"/>
      <c r="AF312" s="82"/>
    </row>
    <row r="313" spans="1:32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44"/>
      <c r="P313" s="38"/>
      <c r="Q313" s="38"/>
      <c r="R313" s="38"/>
      <c r="S313" s="38"/>
      <c r="T313" s="38"/>
      <c r="U313" s="94"/>
      <c r="V313" s="38"/>
      <c r="W313" s="51"/>
      <c r="X313" s="51"/>
      <c r="Y313" s="43"/>
      <c r="Z313" s="37"/>
      <c r="AA313" s="37"/>
      <c r="AB313" s="37"/>
      <c r="AC313" s="37"/>
      <c r="AD313" s="82"/>
      <c r="AE313" s="82"/>
      <c r="AF313" s="82"/>
    </row>
    <row r="314" spans="1:32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44"/>
      <c r="P314" s="38"/>
      <c r="Q314" s="38"/>
      <c r="R314" s="38"/>
      <c r="S314" s="38"/>
      <c r="T314" s="38"/>
      <c r="U314" s="94"/>
      <c r="V314" s="38"/>
      <c r="W314" s="51"/>
      <c r="X314" s="51"/>
      <c r="Y314" s="43"/>
      <c r="Z314" s="37"/>
      <c r="AA314" s="37"/>
      <c r="AB314" s="37"/>
      <c r="AC314" s="37"/>
      <c r="AD314" s="82"/>
      <c r="AE314" s="82"/>
      <c r="AF314" s="82"/>
    </row>
    <row r="315" spans="1:32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44"/>
      <c r="P315" s="38"/>
      <c r="Q315" s="38"/>
      <c r="R315" s="38"/>
      <c r="S315" s="38"/>
      <c r="T315" s="38"/>
      <c r="U315" s="94"/>
      <c r="V315" s="38"/>
      <c r="W315" s="51"/>
      <c r="X315" s="51"/>
      <c r="Y315" s="43"/>
      <c r="Z315" s="37"/>
      <c r="AA315" s="37"/>
      <c r="AB315" s="37"/>
      <c r="AC315" s="37"/>
      <c r="AD315" s="82"/>
      <c r="AE315" s="82"/>
      <c r="AF315" s="82"/>
    </row>
    <row r="316" spans="1:32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44"/>
      <c r="P316" s="38"/>
      <c r="Q316" s="38"/>
      <c r="R316" s="38"/>
      <c r="S316" s="38"/>
      <c r="T316" s="38"/>
      <c r="U316" s="94"/>
      <c r="V316" s="38"/>
      <c r="W316" s="51"/>
      <c r="X316" s="51"/>
      <c r="Y316" s="43"/>
      <c r="Z316" s="37"/>
      <c r="AA316" s="37"/>
      <c r="AB316" s="37"/>
      <c r="AC316" s="37"/>
      <c r="AD316" s="82"/>
      <c r="AE316" s="82"/>
      <c r="AF316" s="82"/>
    </row>
    <row r="317" spans="1:32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44"/>
      <c r="P317" s="38"/>
      <c r="Q317" s="38"/>
      <c r="R317" s="38"/>
      <c r="S317" s="38"/>
      <c r="T317" s="38"/>
      <c r="U317" s="94"/>
      <c r="V317" s="38"/>
      <c r="W317" s="51"/>
      <c r="X317" s="51"/>
      <c r="Y317" s="43"/>
      <c r="Z317" s="37"/>
      <c r="AA317" s="37"/>
      <c r="AB317" s="37"/>
      <c r="AC317" s="37"/>
      <c r="AD317" s="82"/>
      <c r="AE317" s="82"/>
      <c r="AF317" s="82"/>
    </row>
    <row r="318" spans="1:32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44"/>
      <c r="P318" s="38"/>
      <c r="Q318" s="38"/>
      <c r="R318" s="38"/>
      <c r="S318" s="38"/>
      <c r="T318" s="38"/>
      <c r="U318" s="94"/>
      <c r="V318" s="38"/>
      <c r="W318" s="51"/>
      <c r="X318" s="51"/>
      <c r="Y318" s="43"/>
      <c r="Z318" s="37"/>
      <c r="AA318" s="37"/>
      <c r="AB318" s="37"/>
      <c r="AC318" s="37"/>
      <c r="AD318" s="82"/>
      <c r="AE318" s="82"/>
      <c r="AF318" s="82"/>
    </row>
    <row r="319" spans="1:32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44"/>
      <c r="P319" s="38"/>
      <c r="Q319" s="38"/>
      <c r="R319" s="38"/>
      <c r="S319" s="38"/>
      <c r="T319" s="38"/>
      <c r="U319" s="94"/>
      <c r="V319" s="38"/>
      <c r="W319" s="51"/>
      <c r="X319" s="51"/>
      <c r="Y319" s="43"/>
      <c r="Z319" s="37"/>
      <c r="AA319" s="37"/>
      <c r="AB319" s="37"/>
      <c r="AC319" s="37"/>
      <c r="AD319" s="82"/>
      <c r="AE319" s="82"/>
      <c r="AF319" s="82"/>
    </row>
    <row r="320" spans="1:32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44"/>
      <c r="P320" s="38"/>
      <c r="Q320" s="38"/>
      <c r="R320" s="38"/>
      <c r="S320" s="38"/>
      <c r="T320" s="38"/>
      <c r="U320" s="94"/>
      <c r="V320" s="38"/>
      <c r="W320" s="51"/>
      <c r="X320" s="51"/>
      <c r="Y320" s="43"/>
      <c r="Z320" s="37"/>
      <c r="AA320" s="37"/>
      <c r="AB320" s="37"/>
      <c r="AC320" s="37"/>
      <c r="AD320" s="82"/>
      <c r="AE320" s="82"/>
      <c r="AF320" s="82"/>
    </row>
    <row r="321" spans="1:32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44"/>
      <c r="P321" s="38"/>
      <c r="Q321" s="38"/>
      <c r="R321" s="38"/>
      <c r="S321" s="38"/>
      <c r="T321" s="38"/>
      <c r="U321" s="94"/>
      <c r="V321" s="38"/>
      <c r="W321" s="51"/>
      <c r="X321" s="51"/>
      <c r="Y321" s="43"/>
      <c r="Z321" s="37"/>
      <c r="AA321" s="37"/>
      <c r="AB321" s="37"/>
      <c r="AC321" s="37"/>
      <c r="AD321" s="82"/>
      <c r="AE321" s="82"/>
      <c r="AF321" s="82"/>
    </row>
    <row r="322" spans="1:32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44"/>
      <c r="P322" s="38"/>
      <c r="Q322" s="38"/>
      <c r="R322" s="38"/>
      <c r="S322" s="38"/>
      <c r="T322" s="38"/>
      <c r="U322" s="94"/>
      <c r="V322" s="38"/>
      <c r="W322" s="51"/>
      <c r="X322" s="51"/>
      <c r="Y322" s="43"/>
      <c r="Z322" s="37"/>
      <c r="AA322" s="37"/>
      <c r="AB322" s="37"/>
      <c r="AC322" s="37"/>
      <c r="AD322" s="82"/>
      <c r="AE322" s="82"/>
      <c r="AF322" s="82"/>
    </row>
    <row r="323" spans="1:32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44"/>
      <c r="P323" s="38"/>
      <c r="Q323" s="38"/>
      <c r="R323" s="38"/>
      <c r="S323" s="38"/>
      <c r="T323" s="38"/>
      <c r="U323" s="94"/>
      <c r="V323" s="38"/>
      <c r="W323" s="51"/>
      <c r="X323" s="51"/>
      <c r="Y323" s="43"/>
      <c r="Z323" s="37"/>
      <c r="AA323" s="37"/>
      <c r="AB323" s="37"/>
      <c r="AC323" s="37"/>
      <c r="AD323" s="82"/>
      <c r="AE323" s="82"/>
      <c r="AF323" s="82"/>
    </row>
    <row r="324" spans="1:32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44"/>
      <c r="P324" s="38"/>
      <c r="Q324" s="38"/>
      <c r="R324" s="38"/>
      <c r="S324" s="38"/>
      <c r="T324" s="38"/>
      <c r="U324" s="94"/>
      <c r="V324" s="38"/>
      <c r="W324" s="51"/>
      <c r="X324" s="51"/>
      <c r="Y324" s="43"/>
      <c r="Z324" s="37"/>
      <c r="AA324" s="37"/>
      <c r="AB324" s="37"/>
      <c r="AC324" s="37"/>
      <c r="AD324" s="82"/>
      <c r="AE324" s="82"/>
      <c r="AF324" s="82"/>
    </row>
    <row r="325" spans="1:32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44"/>
      <c r="P325" s="38"/>
      <c r="Q325" s="38"/>
      <c r="R325" s="38"/>
      <c r="S325" s="38"/>
      <c r="T325" s="38"/>
      <c r="U325" s="94"/>
      <c r="V325" s="38"/>
      <c r="W325" s="51"/>
      <c r="X325" s="51"/>
      <c r="Y325" s="43"/>
      <c r="Z325" s="37"/>
      <c r="AA325" s="37"/>
      <c r="AB325" s="37"/>
      <c r="AC325" s="37"/>
      <c r="AD325" s="82"/>
      <c r="AE325" s="82"/>
      <c r="AF325" s="82"/>
    </row>
    <row r="326" spans="1:32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44"/>
      <c r="P326" s="38"/>
      <c r="Q326" s="38"/>
      <c r="R326" s="38"/>
      <c r="S326" s="38"/>
      <c r="T326" s="38"/>
      <c r="U326" s="94"/>
      <c r="V326" s="38"/>
      <c r="W326" s="51"/>
      <c r="X326" s="51"/>
      <c r="Y326" s="43"/>
      <c r="Z326" s="37"/>
      <c r="AA326" s="37"/>
      <c r="AB326" s="37"/>
      <c r="AC326" s="37"/>
      <c r="AD326" s="82"/>
      <c r="AE326" s="82"/>
      <c r="AF326" s="82"/>
    </row>
    <row r="327" spans="1:32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44"/>
      <c r="P327" s="38"/>
      <c r="Q327" s="38"/>
      <c r="R327" s="38"/>
      <c r="S327" s="38"/>
      <c r="T327" s="38"/>
      <c r="U327" s="94"/>
      <c r="V327" s="38"/>
      <c r="W327" s="51"/>
      <c r="X327" s="51"/>
      <c r="Y327" s="43"/>
      <c r="Z327" s="37"/>
      <c r="AA327" s="37"/>
      <c r="AB327" s="37"/>
      <c r="AC327" s="37"/>
      <c r="AD327" s="82"/>
      <c r="AE327" s="82"/>
      <c r="AF327" s="82"/>
    </row>
    <row r="328" spans="1:32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44"/>
      <c r="P328" s="38"/>
      <c r="Q328" s="38"/>
      <c r="R328" s="38"/>
      <c r="S328" s="38"/>
      <c r="T328" s="38"/>
      <c r="U328" s="94"/>
      <c r="V328" s="38"/>
      <c r="W328" s="51"/>
      <c r="X328" s="51"/>
      <c r="Y328" s="43"/>
      <c r="Z328" s="37"/>
      <c r="AA328" s="37"/>
      <c r="AB328" s="37"/>
      <c r="AC328" s="37"/>
      <c r="AD328" s="82"/>
      <c r="AE328" s="82"/>
      <c r="AF328" s="82"/>
    </row>
    <row r="329" spans="1:32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44"/>
      <c r="P329" s="38"/>
      <c r="Q329" s="38"/>
      <c r="R329" s="38"/>
      <c r="S329" s="38"/>
      <c r="T329" s="38"/>
      <c r="U329" s="94"/>
      <c r="V329" s="38"/>
      <c r="W329" s="51"/>
      <c r="X329" s="51"/>
      <c r="Y329" s="43"/>
      <c r="Z329" s="37"/>
      <c r="AA329" s="37"/>
      <c r="AB329" s="37"/>
      <c r="AC329" s="37"/>
      <c r="AD329" s="82"/>
      <c r="AE329" s="82"/>
      <c r="AF329" s="82"/>
    </row>
    <row r="330" spans="1:32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44"/>
      <c r="P330" s="38"/>
      <c r="Q330" s="38"/>
      <c r="R330" s="38"/>
      <c r="S330" s="38"/>
      <c r="T330" s="38"/>
      <c r="U330" s="94"/>
      <c r="V330" s="38"/>
      <c r="W330" s="51"/>
      <c r="X330" s="51"/>
      <c r="Y330" s="43"/>
      <c r="Z330" s="37"/>
      <c r="AA330" s="37"/>
      <c r="AB330" s="37"/>
      <c r="AC330" s="37"/>
      <c r="AD330" s="82"/>
      <c r="AE330" s="82"/>
      <c r="AF330" s="82"/>
    </row>
    <row r="331" spans="1:32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44"/>
      <c r="P331" s="38"/>
      <c r="Q331" s="38"/>
      <c r="R331" s="38"/>
      <c r="S331" s="38"/>
      <c r="T331" s="38"/>
      <c r="U331" s="94"/>
      <c r="V331" s="38"/>
      <c r="W331" s="51"/>
      <c r="X331" s="51"/>
      <c r="Y331" s="43"/>
      <c r="Z331" s="37"/>
      <c r="AA331" s="37"/>
      <c r="AB331" s="37"/>
      <c r="AC331" s="37"/>
      <c r="AD331" s="82"/>
      <c r="AE331" s="82"/>
      <c r="AF331" s="82"/>
    </row>
    <row r="332" spans="1:32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44"/>
      <c r="P332" s="38"/>
      <c r="Q332" s="38"/>
      <c r="R332" s="38"/>
      <c r="S332" s="38"/>
      <c r="T332" s="38"/>
      <c r="U332" s="94"/>
      <c r="V332" s="38"/>
      <c r="W332" s="51"/>
      <c r="X332" s="51"/>
      <c r="Y332" s="43"/>
      <c r="Z332" s="37"/>
      <c r="AA332" s="37"/>
      <c r="AB332" s="37"/>
      <c r="AC332" s="37"/>
      <c r="AD332" s="82"/>
      <c r="AE332" s="82"/>
      <c r="AF332" s="82"/>
    </row>
    <row r="333" spans="1:32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44"/>
      <c r="P333" s="38"/>
      <c r="Q333" s="38"/>
      <c r="R333" s="38"/>
      <c r="S333" s="38"/>
      <c r="T333" s="38"/>
      <c r="U333" s="94"/>
      <c r="V333" s="38"/>
      <c r="W333" s="51"/>
      <c r="X333" s="51"/>
      <c r="Y333" s="43"/>
      <c r="Z333" s="37"/>
      <c r="AA333" s="37"/>
      <c r="AB333" s="37"/>
      <c r="AC333" s="37"/>
      <c r="AD333" s="82"/>
      <c r="AE333" s="82"/>
      <c r="AF333" s="82"/>
    </row>
    <row r="334" spans="1:32" s="41" customFormat="1" ht="12.75" customHeight="1" x14ac:dyDescent="0.25">
      <c r="A334" s="38"/>
      <c r="B334" s="39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44"/>
      <c r="P334" s="38"/>
      <c r="Q334" s="38"/>
      <c r="R334" s="38"/>
      <c r="S334" s="38"/>
      <c r="T334" s="38"/>
      <c r="U334" s="94"/>
      <c r="V334" s="38"/>
      <c r="W334" s="51"/>
      <c r="X334" s="51"/>
      <c r="Y334" s="43"/>
      <c r="Z334" s="37"/>
      <c r="AA334" s="37"/>
      <c r="AB334" s="37"/>
      <c r="AC334" s="37"/>
      <c r="AD334" s="82"/>
      <c r="AE334" s="82"/>
      <c r="AF334" s="82"/>
    </row>
    <row r="335" spans="1:32" s="41" customFormat="1" ht="12.75" customHeight="1" x14ac:dyDescent="0.25">
      <c r="A335" s="38"/>
      <c r="B335" s="39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44"/>
      <c r="P335" s="38"/>
      <c r="Q335" s="38"/>
      <c r="R335" s="38"/>
      <c r="S335" s="38"/>
      <c r="T335" s="38"/>
      <c r="U335" s="94"/>
      <c r="V335" s="38"/>
      <c r="W335" s="51"/>
      <c r="X335" s="51"/>
      <c r="Y335" s="43"/>
      <c r="Z335" s="37"/>
      <c r="AA335" s="37"/>
      <c r="AB335" s="37"/>
      <c r="AC335" s="37"/>
      <c r="AD335" s="82"/>
      <c r="AE335" s="82"/>
      <c r="AF335" s="82"/>
    </row>
    <row r="336" spans="1:32" s="41" customFormat="1" ht="12.75" customHeight="1" x14ac:dyDescent="0.25">
      <c r="A336" s="38"/>
      <c r="B336" s="39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44"/>
      <c r="P336" s="38"/>
      <c r="Q336" s="38"/>
      <c r="R336" s="38"/>
      <c r="S336" s="38"/>
      <c r="T336" s="38"/>
      <c r="U336" s="94"/>
      <c r="V336" s="38"/>
      <c r="W336" s="51"/>
      <c r="X336" s="51"/>
      <c r="Y336" s="43"/>
      <c r="Z336" s="37"/>
      <c r="AA336" s="37"/>
      <c r="AB336" s="37"/>
      <c r="AC336" s="37"/>
      <c r="AD336" s="82"/>
      <c r="AE336" s="82"/>
      <c r="AF336" s="82"/>
    </row>
    <row r="337" spans="1:32" s="41" customFormat="1" ht="12.75" customHeight="1" x14ac:dyDescent="0.25">
      <c r="A337" s="38"/>
      <c r="B337" s="39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44"/>
      <c r="P337" s="38"/>
      <c r="Q337" s="38"/>
      <c r="R337" s="38"/>
      <c r="S337" s="38"/>
      <c r="T337" s="38"/>
      <c r="U337" s="94"/>
      <c r="V337" s="38"/>
      <c r="W337" s="51"/>
      <c r="X337" s="51"/>
      <c r="Y337" s="43"/>
      <c r="Z337" s="37"/>
      <c r="AA337" s="37"/>
      <c r="AB337" s="37"/>
      <c r="AC337" s="37"/>
      <c r="AD337" s="82"/>
      <c r="AE337" s="82"/>
      <c r="AF337" s="82"/>
    </row>
    <row r="338" spans="1:32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44"/>
      <c r="P338" s="38"/>
      <c r="Q338" s="38"/>
      <c r="R338" s="38"/>
      <c r="S338" s="38"/>
      <c r="T338" s="38"/>
      <c r="U338" s="94"/>
      <c r="V338" s="38"/>
      <c r="W338" s="51"/>
      <c r="X338" s="51"/>
      <c r="Y338" s="43"/>
      <c r="Z338" s="37"/>
      <c r="AA338" s="37"/>
      <c r="AB338" s="37"/>
      <c r="AC338" s="37"/>
      <c r="AD338" s="82"/>
      <c r="AE338" s="82"/>
      <c r="AF338" s="82"/>
    </row>
    <row r="339" spans="1:32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44"/>
      <c r="P339" s="38"/>
      <c r="Q339" s="38"/>
      <c r="R339" s="38"/>
      <c r="S339" s="38"/>
      <c r="T339" s="38"/>
      <c r="U339" s="94"/>
      <c r="V339" s="38"/>
      <c r="W339" s="51"/>
      <c r="X339" s="51"/>
      <c r="Y339" s="43"/>
      <c r="Z339" s="37"/>
      <c r="AA339" s="37"/>
      <c r="AB339" s="37"/>
      <c r="AC339" s="37"/>
      <c r="AD339" s="82"/>
      <c r="AE339" s="82"/>
      <c r="AF339" s="82"/>
    </row>
    <row r="340" spans="1:32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44"/>
      <c r="P340" s="38"/>
      <c r="Q340" s="38"/>
      <c r="R340" s="38"/>
      <c r="S340" s="38"/>
      <c r="T340" s="38"/>
      <c r="U340" s="94"/>
      <c r="V340" s="38"/>
      <c r="W340" s="51"/>
      <c r="X340" s="51"/>
      <c r="Y340" s="43"/>
      <c r="Z340" s="37"/>
      <c r="AA340" s="37"/>
      <c r="AB340" s="37"/>
      <c r="AC340" s="37"/>
      <c r="AD340" s="82"/>
      <c r="AE340" s="82"/>
      <c r="AF340" s="82"/>
    </row>
    <row r="341" spans="1:32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44"/>
      <c r="P341" s="38"/>
      <c r="Q341" s="38"/>
      <c r="R341" s="38"/>
      <c r="S341" s="38"/>
      <c r="T341" s="38"/>
      <c r="U341" s="94"/>
      <c r="V341" s="38"/>
      <c r="W341" s="51"/>
      <c r="X341" s="51"/>
      <c r="Y341" s="43"/>
      <c r="Z341" s="37"/>
      <c r="AA341" s="37"/>
      <c r="AB341" s="37"/>
      <c r="AC341" s="37"/>
      <c r="AD341" s="82"/>
      <c r="AE341" s="82"/>
      <c r="AF341" s="82"/>
    </row>
    <row r="342" spans="1:32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44"/>
      <c r="P342" s="38"/>
      <c r="Q342" s="38"/>
      <c r="R342" s="38"/>
      <c r="S342" s="38"/>
      <c r="T342" s="38"/>
      <c r="U342" s="94"/>
      <c r="V342" s="38"/>
      <c r="W342" s="51"/>
      <c r="X342" s="51"/>
      <c r="Y342" s="43"/>
      <c r="Z342" s="37"/>
      <c r="AA342" s="37"/>
      <c r="AB342" s="37"/>
      <c r="AC342" s="37"/>
      <c r="AD342" s="82"/>
      <c r="AE342" s="82"/>
      <c r="AF342" s="82"/>
    </row>
    <row r="343" spans="1:32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44"/>
      <c r="P343" s="38"/>
      <c r="Q343" s="38"/>
      <c r="R343" s="38"/>
      <c r="S343" s="38"/>
      <c r="T343" s="38"/>
      <c r="U343" s="94"/>
      <c r="V343" s="38"/>
      <c r="W343" s="51"/>
      <c r="X343" s="51"/>
      <c r="Y343" s="43"/>
      <c r="Z343" s="37"/>
      <c r="AA343" s="37"/>
      <c r="AB343" s="37"/>
      <c r="AC343" s="37"/>
      <c r="AD343" s="82"/>
      <c r="AE343" s="82"/>
      <c r="AF343" s="82"/>
    </row>
    <row r="344" spans="1:32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44"/>
      <c r="P344" s="38"/>
      <c r="Q344" s="38"/>
      <c r="R344" s="38"/>
      <c r="S344" s="38"/>
      <c r="T344" s="38"/>
      <c r="U344" s="94"/>
      <c r="V344" s="38"/>
      <c r="W344" s="51"/>
      <c r="X344" s="51"/>
      <c r="Y344" s="43"/>
      <c r="Z344" s="37"/>
      <c r="AA344" s="37"/>
      <c r="AB344" s="37"/>
      <c r="AC344" s="37"/>
      <c r="AD344" s="82"/>
      <c r="AE344" s="82"/>
      <c r="AF344" s="82"/>
    </row>
    <row r="345" spans="1:32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44"/>
      <c r="P345" s="38"/>
      <c r="Q345" s="38"/>
      <c r="R345" s="38"/>
      <c r="S345" s="38"/>
      <c r="T345" s="38"/>
      <c r="U345" s="94"/>
      <c r="V345" s="38"/>
      <c r="W345" s="51"/>
      <c r="X345" s="51"/>
      <c r="Y345" s="43"/>
      <c r="Z345" s="37"/>
      <c r="AA345" s="37"/>
      <c r="AB345" s="37"/>
      <c r="AC345" s="37"/>
      <c r="AD345" s="82"/>
      <c r="AE345" s="82"/>
      <c r="AF345" s="82"/>
    </row>
    <row r="346" spans="1:32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44"/>
      <c r="P346" s="38"/>
      <c r="Q346" s="38"/>
      <c r="R346" s="38"/>
      <c r="S346" s="38"/>
      <c r="T346" s="38"/>
      <c r="U346" s="94"/>
      <c r="V346" s="38"/>
      <c r="W346" s="51"/>
      <c r="X346" s="51"/>
      <c r="Y346" s="43"/>
      <c r="Z346" s="37"/>
      <c r="AA346" s="37"/>
      <c r="AB346" s="37"/>
      <c r="AC346" s="37"/>
      <c r="AD346" s="82"/>
      <c r="AE346" s="82"/>
      <c r="AF346" s="82"/>
    </row>
    <row r="347" spans="1:32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44"/>
      <c r="P347" s="38"/>
      <c r="Q347" s="38"/>
      <c r="R347" s="38"/>
      <c r="S347" s="38"/>
      <c r="T347" s="38"/>
      <c r="U347" s="94"/>
      <c r="V347" s="38"/>
      <c r="W347" s="51"/>
      <c r="X347" s="51"/>
      <c r="Y347" s="43"/>
      <c r="Z347" s="37"/>
      <c r="AA347" s="37"/>
      <c r="AB347" s="37"/>
      <c r="AC347" s="37"/>
      <c r="AD347" s="82"/>
      <c r="AE347" s="82"/>
      <c r="AF347" s="82"/>
    </row>
    <row r="348" spans="1:32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44"/>
      <c r="P348" s="38"/>
      <c r="Q348" s="38"/>
      <c r="R348" s="38"/>
      <c r="S348" s="38"/>
      <c r="T348" s="38"/>
      <c r="U348" s="94"/>
      <c r="V348" s="38"/>
      <c r="W348" s="51"/>
      <c r="X348" s="51"/>
      <c r="Y348" s="43"/>
      <c r="Z348" s="37"/>
      <c r="AA348" s="37"/>
      <c r="AB348" s="37"/>
      <c r="AC348" s="37"/>
      <c r="AD348" s="82"/>
      <c r="AE348" s="82"/>
      <c r="AF348" s="82"/>
    </row>
    <row r="349" spans="1:32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44"/>
      <c r="P349" s="38"/>
      <c r="Q349" s="38"/>
      <c r="R349" s="38"/>
      <c r="S349" s="38"/>
      <c r="T349" s="38"/>
      <c r="U349" s="94"/>
      <c r="V349" s="38"/>
      <c r="W349" s="51"/>
      <c r="X349" s="51"/>
      <c r="Y349" s="43"/>
      <c r="Z349" s="37"/>
      <c r="AA349" s="37"/>
      <c r="AB349" s="37"/>
      <c r="AC349" s="37"/>
      <c r="AD349" s="82"/>
      <c r="AE349" s="82"/>
      <c r="AF349" s="82"/>
    </row>
    <row r="350" spans="1:32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44"/>
      <c r="P350" s="38"/>
      <c r="Q350" s="38"/>
      <c r="R350" s="38"/>
      <c r="S350" s="38"/>
      <c r="T350" s="38"/>
      <c r="U350" s="94"/>
      <c r="V350" s="38"/>
      <c r="W350" s="51"/>
      <c r="X350" s="51"/>
      <c r="Y350" s="43"/>
      <c r="Z350" s="37"/>
      <c r="AA350" s="37"/>
      <c r="AB350" s="37"/>
      <c r="AC350" s="37"/>
      <c r="AD350" s="82"/>
      <c r="AE350" s="82"/>
      <c r="AF350" s="82"/>
    </row>
    <row r="351" spans="1:32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44"/>
      <c r="P351" s="38"/>
      <c r="Q351" s="38"/>
      <c r="R351" s="38"/>
      <c r="S351" s="38"/>
      <c r="T351" s="38"/>
      <c r="U351" s="94"/>
      <c r="V351" s="38"/>
      <c r="W351" s="51"/>
      <c r="X351" s="51"/>
      <c r="Y351" s="43"/>
      <c r="Z351" s="37"/>
      <c r="AA351" s="37"/>
      <c r="AB351" s="37"/>
      <c r="AC351" s="37"/>
      <c r="AD351" s="82"/>
      <c r="AE351" s="82"/>
      <c r="AF351" s="82"/>
    </row>
    <row r="352" spans="1:32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44"/>
      <c r="P352" s="38"/>
      <c r="Q352" s="38"/>
      <c r="R352" s="38"/>
      <c r="S352" s="38"/>
      <c r="T352" s="38"/>
      <c r="U352" s="94"/>
      <c r="V352" s="38"/>
      <c r="W352" s="51"/>
      <c r="X352" s="51"/>
      <c r="Y352" s="43"/>
      <c r="Z352" s="37"/>
      <c r="AA352" s="37"/>
      <c r="AB352" s="37"/>
      <c r="AC352" s="37"/>
      <c r="AD352" s="82"/>
      <c r="AE352" s="82"/>
      <c r="AF352" s="82"/>
    </row>
    <row r="353" spans="1:32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44"/>
      <c r="P353" s="38"/>
      <c r="Q353" s="38"/>
      <c r="R353" s="38"/>
      <c r="S353" s="38"/>
      <c r="T353" s="38"/>
      <c r="U353" s="94"/>
      <c r="V353" s="38"/>
      <c r="W353" s="51"/>
      <c r="X353" s="51"/>
      <c r="Y353" s="43"/>
      <c r="Z353" s="37"/>
      <c r="AA353" s="37"/>
      <c r="AB353" s="37"/>
      <c r="AC353" s="37"/>
      <c r="AD353" s="82"/>
      <c r="AE353" s="82"/>
      <c r="AF353" s="82"/>
    </row>
    <row r="354" spans="1:32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44"/>
      <c r="P354" s="38"/>
      <c r="Q354" s="38"/>
      <c r="R354" s="38"/>
      <c r="S354" s="38"/>
      <c r="T354" s="38"/>
      <c r="U354" s="94"/>
      <c r="V354" s="38"/>
      <c r="W354" s="51"/>
      <c r="X354" s="51"/>
      <c r="Y354" s="43"/>
      <c r="Z354" s="37"/>
      <c r="AA354" s="37"/>
      <c r="AB354" s="37"/>
      <c r="AC354" s="37"/>
      <c r="AD354" s="82"/>
      <c r="AE354" s="82"/>
      <c r="AF354" s="82"/>
    </row>
    <row r="355" spans="1:32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44"/>
      <c r="P355" s="38"/>
      <c r="Q355" s="38"/>
      <c r="R355" s="38"/>
      <c r="S355" s="38"/>
      <c r="T355" s="38"/>
      <c r="U355" s="94"/>
      <c r="V355" s="38"/>
      <c r="W355" s="51"/>
      <c r="X355" s="51"/>
      <c r="Y355" s="43"/>
      <c r="Z355" s="37"/>
      <c r="AA355" s="37"/>
      <c r="AB355" s="37"/>
      <c r="AC355" s="37"/>
      <c r="AD355" s="82"/>
      <c r="AE355" s="82"/>
      <c r="AF355" s="82"/>
    </row>
    <row r="356" spans="1:32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44"/>
      <c r="P356" s="38"/>
      <c r="Q356" s="38"/>
      <c r="R356" s="38"/>
      <c r="S356" s="38"/>
      <c r="T356" s="38"/>
      <c r="U356" s="94"/>
      <c r="V356" s="38"/>
      <c r="W356" s="51"/>
      <c r="X356" s="51"/>
      <c r="Y356" s="43"/>
      <c r="Z356" s="37"/>
      <c r="AA356" s="37"/>
      <c r="AB356" s="37"/>
      <c r="AC356" s="37"/>
      <c r="AD356" s="82"/>
      <c r="AE356" s="82"/>
      <c r="AF356" s="82"/>
    </row>
    <row r="357" spans="1:32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44"/>
      <c r="P357" s="38"/>
      <c r="Q357" s="38"/>
      <c r="R357" s="38"/>
      <c r="S357" s="38"/>
      <c r="T357" s="38"/>
      <c r="U357" s="94"/>
      <c r="V357" s="38"/>
      <c r="W357" s="51"/>
      <c r="X357" s="51"/>
      <c r="Y357" s="43"/>
      <c r="Z357" s="37"/>
      <c r="AA357" s="37"/>
      <c r="AB357" s="37"/>
      <c r="AC357" s="37"/>
      <c r="AD357" s="82"/>
      <c r="AE357" s="82"/>
      <c r="AF357" s="82"/>
    </row>
    <row r="358" spans="1:32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44"/>
      <c r="P358" s="38"/>
      <c r="Q358" s="38"/>
      <c r="R358" s="38"/>
      <c r="S358" s="38"/>
      <c r="T358" s="38"/>
      <c r="U358" s="94"/>
      <c r="V358" s="38"/>
      <c r="W358" s="51"/>
      <c r="X358" s="51"/>
      <c r="Y358" s="43"/>
      <c r="Z358" s="37"/>
      <c r="AA358" s="37"/>
      <c r="AB358" s="37"/>
      <c r="AC358" s="37"/>
      <c r="AD358" s="82"/>
      <c r="AE358" s="82"/>
      <c r="AF358" s="82"/>
    </row>
    <row r="359" spans="1:32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44"/>
      <c r="P359" s="38"/>
      <c r="Q359" s="38"/>
      <c r="R359" s="38"/>
      <c r="S359" s="38"/>
      <c r="T359" s="38"/>
      <c r="U359" s="94"/>
      <c r="V359" s="38"/>
      <c r="W359" s="51"/>
      <c r="X359" s="51"/>
      <c r="Y359" s="43"/>
      <c r="Z359" s="37"/>
      <c r="AA359" s="37"/>
      <c r="AB359" s="37"/>
      <c r="AC359" s="37"/>
      <c r="AD359" s="82"/>
      <c r="AE359" s="82"/>
      <c r="AF359" s="82"/>
    </row>
    <row r="360" spans="1:32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44"/>
      <c r="P360" s="38"/>
      <c r="Q360" s="38"/>
      <c r="R360" s="38"/>
      <c r="S360" s="38"/>
      <c r="T360" s="38"/>
      <c r="U360" s="94"/>
      <c r="V360" s="38"/>
      <c r="W360" s="51"/>
      <c r="X360" s="51"/>
      <c r="Y360" s="43"/>
      <c r="Z360" s="37"/>
      <c r="AA360" s="37"/>
      <c r="AB360" s="37"/>
      <c r="AC360" s="37"/>
      <c r="AD360" s="82"/>
      <c r="AE360" s="82"/>
      <c r="AF360" s="82"/>
    </row>
    <row r="361" spans="1:32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44"/>
      <c r="P361" s="38"/>
      <c r="Q361" s="38"/>
      <c r="R361" s="38"/>
      <c r="S361" s="38"/>
      <c r="T361" s="38"/>
      <c r="U361" s="94"/>
      <c r="V361" s="38"/>
      <c r="W361" s="51"/>
      <c r="X361" s="51"/>
      <c r="Y361" s="43"/>
      <c r="Z361" s="37"/>
      <c r="AA361" s="37"/>
      <c r="AB361" s="37"/>
      <c r="AC361" s="37"/>
      <c r="AD361" s="82"/>
      <c r="AE361" s="82"/>
      <c r="AF361" s="82"/>
    </row>
    <row r="362" spans="1:32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44"/>
      <c r="P362" s="38"/>
      <c r="Q362" s="38"/>
      <c r="R362" s="38"/>
      <c r="S362" s="38"/>
      <c r="T362" s="38"/>
      <c r="U362" s="94"/>
      <c r="V362" s="38"/>
      <c r="W362" s="51"/>
      <c r="X362" s="51"/>
      <c r="Y362" s="43"/>
      <c r="Z362" s="37"/>
      <c r="AA362" s="37"/>
      <c r="AB362" s="37"/>
      <c r="AC362" s="37"/>
      <c r="AD362" s="82"/>
      <c r="AE362" s="82"/>
      <c r="AF362" s="82"/>
    </row>
    <row r="363" spans="1:32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44"/>
      <c r="P363" s="38"/>
      <c r="Q363" s="38"/>
      <c r="R363" s="38"/>
      <c r="S363" s="38"/>
      <c r="T363" s="38"/>
      <c r="U363" s="94"/>
      <c r="V363" s="38"/>
      <c r="W363" s="51"/>
      <c r="X363" s="51"/>
      <c r="Y363" s="43"/>
      <c r="Z363" s="37"/>
      <c r="AA363" s="37"/>
      <c r="AB363" s="37"/>
      <c r="AC363" s="37"/>
      <c r="AD363" s="82"/>
      <c r="AE363" s="82"/>
      <c r="AF363" s="82"/>
    </row>
    <row r="364" spans="1:32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44"/>
      <c r="P364" s="38"/>
      <c r="Q364" s="38"/>
      <c r="R364" s="38"/>
      <c r="S364" s="38"/>
      <c r="T364" s="38"/>
      <c r="U364" s="94"/>
      <c r="V364" s="38"/>
      <c r="W364" s="51"/>
      <c r="X364" s="51"/>
      <c r="Y364" s="43"/>
      <c r="Z364" s="37"/>
      <c r="AA364" s="37"/>
      <c r="AB364" s="37"/>
      <c r="AC364" s="37"/>
      <c r="AD364" s="82"/>
      <c r="AE364" s="82"/>
      <c r="AF364" s="82"/>
    </row>
    <row r="365" spans="1:32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44"/>
      <c r="P365" s="38"/>
      <c r="Q365" s="38"/>
      <c r="R365" s="38"/>
      <c r="S365" s="38"/>
      <c r="T365" s="38"/>
      <c r="U365" s="94"/>
      <c r="V365" s="38"/>
      <c r="W365" s="51"/>
      <c r="X365" s="51"/>
      <c r="Y365" s="43"/>
      <c r="Z365" s="37"/>
      <c r="AA365" s="37"/>
      <c r="AB365" s="37"/>
      <c r="AC365" s="37"/>
      <c r="AD365" s="82"/>
      <c r="AE365" s="82"/>
      <c r="AF365" s="82"/>
    </row>
    <row r="366" spans="1:32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44"/>
      <c r="P366" s="38"/>
      <c r="Q366" s="38"/>
      <c r="R366" s="38"/>
      <c r="S366" s="38"/>
      <c r="T366" s="38"/>
      <c r="U366" s="94"/>
      <c r="V366" s="38"/>
      <c r="W366" s="51"/>
      <c r="X366" s="51"/>
      <c r="Y366" s="43"/>
      <c r="Z366" s="37"/>
      <c r="AA366" s="37"/>
      <c r="AB366" s="37"/>
      <c r="AC366" s="37"/>
      <c r="AD366" s="82"/>
      <c r="AE366" s="82"/>
      <c r="AF366" s="82"/>
    </row>
    <row r="367" spans="1:32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44"/>
      <c r="P367" s="38"/>
      <c r="Q367" s="38"/>
      <c r="R367" s="38"/>
      <c r="S367" s="38"/>
      <c r="T367" s="38"/>
      <c r="U367" s="94"/>
      <c r="V367" s="38"/>
      <c r="W367" s="51"/>
      <c r="X367" s="51"/>
      <c r="Y367" s="43"/>
      <c r="Z367" s="37"/>
      <c r="AA367" s="37"/>
      <c r="AB367" s="37"/>
      <c r="AC367" s="37"/>
      <c r="AD367" s="82"/>
      <c r="AE367" s="82"/>
      <c r="AF367" s="82"/>
    </row>
    <row r="368" spans="1:32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44"/>
      <c r="P368" s="38"/>
      <c r="Q368" s="38"/>
      <c r="R368" s="38"/>
      <c r="S368" s="38"/>
      <c r="T368" s="38"/>
      <c r="U368" s="94"/>
      <c r="V368" s="38"/>
      <c r="W368" s="51"/>
      <c r="X368" s="51"/>
      <c r="Y368" s="43"/>
      <c r="Z368" s="37"/>
      <c r="AA368" s="37"/>
      <c r="AB368" s="37"/>
      <c r="AC368" s="37"/>
      <c r="AD368" s="82"/>
      <c r="AE368" s="82"/>
      <c r="AF368" s="82"/>
    </row>
    <row r="369" spans="1:32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44"/>
      <c r="P369" s="38"/>
      <c r="Q369" s="38"/>
      <c r="R369" s="38"/>
      <c r="S369" s="38"/>
      <c r="T369" s="38"/>
      <c r="U369" s="94"/>
      <c r="V369" s="38"/>
      <c r="W369" s="51"/>
      <c r="X369" s="51"/>
      <c r="Y369" s="43"/>
      <c r="Z369" s="37"/>
      <c r="AA369" s="37"/>
      <c r="AB369" s="37"/>
      <c r="AC369" s="37"/>
      <c r="AD369" s="82"/>
      <c r="AE369" s="82"/>
      <c r="AF369" s="82"/>
    </row>
    <row r="370" spans="1:32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44"/>
      <c r="P370" s="38"/>
      <c r="Q370" s="38"/>
      <c r="R370" s="38"/>
      <c r="S370" s="38"/>
      <c r="T370" s="38"/>
      <c r="U370" s="94"/>
      <c r="V370" s="38"/>
      <c r="W370" s="51"/>
      <c r="X370" s="51"/>
      <c r="Y370" s="43"/>
      <c r="Z370" s="37"/>
      <c r="AA370" s="37"/>
      <c r="AB370" s="37"/>
      <c r="AC370" s="37"/>
      <c r="AD370" s="82"/>
      <c r="AE370" s="82"/>
      <c r="AF370" s="82"/>
    </row>
    <row r="371" spans="1:32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44"/>
      <c r="P371" s="38"/>
      <c r="Q371" s="38"/>
      <c r="R371" s="38"/>
      <c r="S371" s="38"/>
      <c r="T371" s="38"/>
      <c r="U371" s="94"/>
      <c r="V371" s="38"/>
      <c r="W371" s="51"/>
      <c r="X371" s="51"/>
      <c r="Y371" s="43"/>
      <c r="Z371" s="37"/>
      <c r="AA371" s="37"/>
      <c r="AB371" s="37"/>
      <c r="AC371" s="37"/>
      <c r="AD371" s="82"/>
      <c r="AE371" s="82"/>
      <c r="AF371" s="82"/>
    </row>
    <row r="372" spans="1:32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44"/>
      <c r="P372" s="38"/>
      <c r="Q372" s="38"/>
      <c r="R372" s="38"/>
      <c r="S372" s="38"/>
      <c r="T372" s="38"/>
      <c r="U372" s="94"/>
      <c r="V372" s="38"/>
      <c r="W372" s="51"/>
      <c r="X372" s="51"/>
      <c r="Y372" s="43"/>
      <c r="Z372" s="37"/>
      <c r="AA372" s="37"/>
      <c r="AB372" s="37"/>
      <c r="AC372" s="37"/>
      <c r="AD372" s="82"/>
      <c r="AE372" s="82"/>
      <c r="AF372" s="82"/>
    </row>
    <row r="373" spans="1:32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44"/>
      <c r="P373" s="38"/>
      <c r="Q373" s="38"/>
      <c r="R373" s="38"/>
      <c r="S373" s="38"/>
      <c r="T373" s="38"/>
      <c r="U373" s="94"/>
      <c r="V373" s="38"/>
      <c r="W373" s="51"/>
      <c r="X373" s="51"/>
      <c r="Y373" s="43"/>
      <c r="Z373" s="37"/>
      <c r="AA373" s="37"/>
      <c r="AB373" s="37"/>
      <c r="AC373" s="37"/>
      <c r="AD373" s="82"/>
      <c r="AE373" s="82"/>
      <c r="AF373" s="82"/>
    </row>
    <row r="374" spans="1:32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44"/>
      <c r="P374" s="38"/>
      <c r="Q374" s="38"/>
      <c r="R374" s="38"/>
      <c r="S374" s="38"/>
      <c r="T374" s="38"/>
      <c r="U374" s="94"/>
      <c r="V374" s="38"/>
      <c r="W374" s="51"/>
      <c r="X374" s="51"/>
      <c r="Y374" s="43"/>
      <c r="Z374" s="37"/>
      <c r="AA374" s="37"/>
      <c r="AB374" s="37"/>
      <c r="AC374" s="37"/>
      <c r="AD374" s="82"/>
      <c r="AE374" s="82"/>
      <c r="AF374" s="82"/>
    </row>
    <row r="375" spans="1:32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44"/>
      <c r="P375" s="38"/>
      <c r="Q375" s="38"/>
      <c r="R375" s="38"/>
      <c r="S375" s="38"/>
      <c r="T375" s="38"/>
      <c r="U375" s="94"/>
      <c r="V375" s="38"/>
      <c r="W375" s="51"/>
      <c r="X375" s="51"/>
      <c r="Y375" s="43"/>
      <c r="Z375" s="37"/>
      <c r="AA375" s="37"/>
      <c r="AB375" s="37"/>
      <c r="AC375" s="37"/>
      <c r="AD375" s="82"/>
      <c r="AE375" s="82"/>
      <c r="AF375" s="82"/>
    </row>
    <row r="376" spans="1:32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44"/>
      <c r="P376" s="38"/>
      <c r="Q376" s="38"/>
      <c r="R376" s="38"/>
      <c r="S376" s="38"/>
      <c r="T376" s="38"/>
      <c r="U376" s="94"/>
      <c r="V376" s="38"/>
      <c r="W376" s="51"/>
      <c r="X376" s="51"/>
      <c r="Y376" s="43"/>
      <c r="Z376" s="37"/>
      <c r="AA376" s="37"/>
      <c r="AB376" s="37"/>
      <c r="AC376" s="37"/>
      <c r="AD376" s="82"/>
      <c r="AE376" s="82"/>
      <c r="AF376" s="82"/>
    </row>
    <row r="377" spans="1:32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44"/>
      <c r="P377" s="38"/>
      <c r="Q377" s="38"/>
      <c r="R377" s="38"/>
      <c r="S377" s="38"/>
      <c r="T377" s="38"/>
      <c r="U377" s="94"/>
      <c r="V377" s="38"/>
      <c r="W377" s="51"/>
      <c r="X377" s="51"/>
      <c r="Y377" s="43"/>
      <c r="Z377" s="37"/>
      <c r="AA377" s="37"/>
      <c r="AB377" s="37"/>
      <c r="AC377" s="37"/>
      <c r="AD377" s="82"/>
      <c r="AE377" s="82"/>
      <c r="AF377" s="82"/>
    </row>
    <row r="378" spans="1:32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44"/>
      <c r="P378" s="38"/>
      <c r="Q378" s="38"/>
      <c r="R378" s="38"/>
      <c r="S378" s="38"/>
      <c r="T378" s="38"/>
      <c r="U378" s="94"/>
      <c r="V378" s="38"/>
      <c r="W378" s="51"/>
      <c r="X378" s="51"/>
      <c r="Y378" s="43"/>
      <c r="Z378" s="37"/>
      <c r="AA378" s="37"/>
      <c r="AB378" s="37"/>
      <c r="AC378" s="37"/>
      <c r="AD378" s="82"/>
      <c r="AE378" s="82"/>
      <c r="AF378" s="82"/>
    </row>
    <row r="379" spans="1:32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44"/>
      <c r="P379" s="38"/>
      <c r="Q379" s="38"/>
      <c r="R379" s="38"/>
      <c r="S379" s="38"/>
      <c r="T379" s="38"/>
      <c r="U379" s="94"/>
      <c r="V379" s="38"/>
      <c r="W379" s="51"/>
      <c r="X379" s="51"/>
      <c r="Y379" s="43"/>
      <c r="Z379" s="37"/>
      <c r="AA379" s="37"/>
      <c r="AB379" s="37"/>
      <c r="AC379" s="37"/>
      <c r="AD379" s="82"/>
      <c r="AE379" s="82"/>
      <c r="AF379" s="82"/>
    </row>
    <row r="380" spans="1:32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44"/>
      <c r="P380" s="38"/>
      <c r="Q380" s="38"/>
      <c r="R380" s="38"/>
      <c r="S380" s="38"/>
      <c r="T380" s="38"/>
      <c r="U380" s="94"/>
      <c r="V380" s="38"/>
      <c r="W380" s="51"/>
      <c r="X380" s="51"/>
      <c r="Y380" s="43"/>
      <c r="Z380" s="37"/>
      <c r="AA380" s="37"/>
      <c r="AB380" s="37"/>
      <c r="AC380" s="37"/>
      <c r="AD380" s="82"/>
      <c r="AE380" s="82"/>
      <c r="AF380" s="82"/>
    </row>
    <row r="381" spans="1:32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44"/>
      <c r="P381" s="38"/>
      <c r="Q381" s="38"/>
      <c r="R381" s="38"/>
      <c r="S381" s="38"/>
      <c r="T381" s="38"/>
      <c r="U381" s="94"/>
      <c r="V381" s="38"/>
      <c r="W381" s="51"/>
      <c r="X381" s="51"/>
      <c r="Y381" s="43"/>
      <c r="Z381" s="37"/>
      <c r="AA381" s="37"/>
      <c r="AB381" s="37"/>
      <c r="AC381" s="37"/>
      <c r="AD381" s="82"/>
      <c r="AE381" s="82"/>
      <c r="AF381" s="82"/>
    </row>
    <row r="382" spans="1:32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44"/>
      <c r="P382" s="38"/>
      <c r="Q382" s="38"/>
      <c r="R382" s="38"/>
      <c r="S382" s="38"/>
      <c r="T382" s="38"/>
      <c r="U382" s="94"/>
      <c r="V382" s="38"/>
      <c r="W382" s="51"/>
      <c r="X382" s="51"/>
      <c r="Y382" s="43"/>
      <c r="Z382" s="37"/>
      <c r="AA382" s="37"/>
      <c r="AB382" s="37"/>
      <c r="AC382" s="37"/>
      <c r="AD382" s="82"/>
      <c r="AE382" s="82"/>
      <c r="AF382" s="82"/>
    </row>
    <row r="383" spans="1:32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44"/>
      <c r="P383" s="38"/>
      <c r="Q383" s="38"/>
      <c r="R383" s="38"/>
      <c r="S383" s="38"/>
      <c r="T383" s="38"/>
      <c r="U383" s="94"/>
      <c r="V383" s="38"/>
      <c r="W383" s="51"/>
      <c r="X383" s="51"/>
      <c r="Y383" s="43"/>
      <c r="Z383" s="37"/>
      <c r="AA383" s="37"/>
      <c r="AB383" s="37"/>
      <c r="AC383" s="37"/>
      <c r="AD383" s="82"/>
      <c r="AE383" s="82"/>
      <c r="AF383" s="82"/>
    </row>
    <row r="384" spans="1:32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44"/>
      <c r="P384" s="38"/>
      <c r="Q384" s="38"/>
      <c r="R384" s="38"/>
      <c r="S384" s="38"/>
      <c r="T384" s="38"/>
      <c r="U384" s="94"/>
      <c r="V384" s="38"/>
      <c r="W384" s="51"/>
      <c r="X384" s="51"/>
      <c r="Y384" s="43"/>
      <c r="Z384" s="37"/>
      <c r="AA384" s="37"/>
      <c r="AB384" s="37"/>
      <c r="AC384" s="37"/>
      <c r="AD384" s="82"/>
      <c r="AE384" s="82"/>
      <c r="AF384" s="82"/>
    </row>
    <row r="385" spans="1:32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44"/>
      <c r="P385" s="38"/>
      <c r="Q385" s="38"/>
      <c r="R385" s="38"/>
      <c r="S385" s="38"/>
      <c r="T385" s="38"/>
      <c r="U385" s="94"/>
      <c r="V385" s="38"/>
      <c r="W385" s="51"/>
      <c r="X385" s="51"/>
      <c r="Y385" s="43"/>
      <c r="Z385" s="37"/>
      <c r="AA385" s="37"/>
      <c r="AB385" s="37"/>
      <c r="AC385" s="37"/>
      <c r="AD385" s="82"/>
      <c r="AE385" s="82"/>
      <c r="AF385" s="82"/>
    </row>
    <row r="386" spans="1:32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44"/>
      <c r="P386" s="38"/>
      <c r="Q386" s="38"/>
      <c r="R386" s="38"/>
      <c r="S386" s="38"/>
      <c r="T386" s="38"/>
      <c r="U386" s="94"/>
      <c r="V386" s="38"/>
      <c r="W386" s="51"/>
      <c r="X386" s="51"/>
      <c r="Y386" s="43"/>
      <c r="Z386" s="37"/>
      <c r="AA386" s="37"/>
      <c r="AB386" s="37"/>
      <c r="AC386" s="37"/>
      <c r="AD386" s="82"/>
      <c r="AE386" s="82"/>
      <c r="AF386" s="82"/>
    </row>
    <row r="387" spans="1:32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44"/>
      <c r="P387" s="38"/>
      <c r="Q387" s="38"/>
      <c r="R387" s="38"/>
      <c r="S387" s="38"/>
      <c r="T387" s="38"/>
      <c r="U387" s="94"/>
      <c r="V387" s="38"/>
      <c r="W387" s="51"/>
      <c r="X387" s="51"/>
      <c r="Y387" s="43"/>
      <c r="Z387" s="37"/>
      <c r="AA387" s="37"/>
      <c r="AB387" s="37"/>
      <c r="AC387" s="37"/>
      <c r="AD387" s="82"/>
      <c r="AE387" s="82"/>
      <c r="AF387" s="82"/>
    </row>
    <row r="388" spans="1:32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44"/>
      <c r="P388" s="38"/>
      <c r="Q388" s="38"/>
      <c r="R388" s="38"/>
      <c r="S388" s="38"/>
      <c r="T388" s="38"/>
      <c r="U388" s="94"/>
      <c r="V388" s="38"/>
      <c r="W388" s="51"/>
      <c r="X388" s="51"/>
      <c r="Y388" s="43"/>
      <c r="Z388" s="37"/>
      <c r="AA388" s="37"/>
      <c r="AB388" s="37"/>
      <c r="AC388" s="37"/>
      <c r="AD388" s="82"/>
      <c r="AE388" s="82"/>
      <c r="AF388" s="82"/>
    </row>
    <row r="389" spans="1:32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44"/>
      <c r="P389" s="38"/>
      <c r="Q389" s="38"/>
      <c r="R389" s="38"/>
      <c r="S389" s="38"/>
      <c r="T389" s="38"/>
      <c r="U389" s="94"/>
      <c r="V389" s="38"/>
      <c r="W389" s="51"/>
      <c r="X389" s="51"/>
      <c r="Y389" s="43"/>
      <c r="Z389" s="37"/>
      <c r="AA389" s="37"/>
      <c r="AB389" s="37"/>
      <c r="AC389" s="37"/>
      <c r="AD389" s="82"/>
      <c r="AE389" s="82"/>
      <c r="AF389" s="82"/>
    </row>
    <row r="390" spans="1:32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44"/>
      <c r="P390" s="38"/>
      <c r="Q390" s="38"/>
      <c r="R390" s="38"/>
      <c r="S390" s="38"/>
      <c r="T390" s="38"/>
      <c r="U390" s="94"/>
      <c r="V390" s="38"/>
      <c r="W390" s="51"/>
      <c r="X390" s="51"/>
      <c r="Y390" s="43"/>
      <c r="Z390" s="37"/>
      <c r="AA390" s="37"/>
      <c r="AB390" s="37"/>
      <c r="AC390" s="37"/>
      <c r="AD390" s="82"/>
      <c r="AE390" s="82"/>
      <c r="AF390" s="82"/>
    </row>
    <row r="391" spans="1:32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44"/>
      <c r="P391" s="38"/>
      <c r="Q391" s="38"/>
      <c r="R391" s="38"/>
      <c r="S391" s="38"/>
      <c r="T391" s="38"/>
      <c r="U391" s="94"/>
      <c r="V391" s="38"/>
      <c r="W391" s="51"/>
      <c r="X391" s="51"/>
      <c r="Y391" s="43"/>
      <c r="Z391" s="37"/>
      <c r="AA391" s="37"/>
      <c r="AB391" s="37"/>
      <c r="AC391" s="37"/>
      <c r="AD391" s="82"/>
      <c r="AE391" s="82"/>
      <c r="AF391" s="82"/>
    </row>
    <row r="392" spans="1:32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44"/>
      <c r="P392" s="38"/>
      <c r="Q392" s="38"/>
      <c r="R392" s="38"/>
      <c r="S392" s="38"/>
      <c r="T392" s="38"/>
      <c r="U392" s="94"/>
      <c r="V392" s="38"/>
      <c r="W392" s="51"/>
      <c r="X392" s="51"/>
      <c r="Y392" s="43"/>
      <c r="Z392" s="37"/>
      <c r="AA392" s="37"/>
      <c r="AB392" s="37"/>
      <c r="AC392" s="37"/>
      <c r="AD392" s="82"/>
      <c r="AE392" s="82"/>
      <c r="AF392" s="82"/>
    </row>
    <row r="393" spans="1:32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44"/>
      <c r="P393" s="38"/>
      <c r="Q393" s="38"/>
      <c r="R393" s="38"/>
      <c r="S393" s="38"/>
      <c r="T393" s="38"/>
      <c r="U393" s="94"/>
      <c r="V393" s="38"/>
      <c r="W393" s="51"/>
      <c r="X393" s="51"/>
      <c r="Y393" s="43"/>
      <c r="Z393" s="37"/>
      <c r="AA393" s="37"/>
      <c r="AB393" s="37"/>
      <c r="AC393" s="37"/>
      <c r="AD393" s="82"/>
      <c r="AE393" s="82"/>
      <c r="AF393" s="82"/>
    </row>
    <row r="394" spans="1:32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44"/>
      <c r="P394" s="38"/>
      <c r="Q394" s="38"/>
      <c r="R394" s="38"/>
      <c r="S394" s="38"/>
      <c r="T394" s="38"/>
      <c r="U394" s="94"/>
      <c r="V394" s="38"/>
      <c r="W394" s="51"/>
      <c r="X394" s="51"/>
      <c r="Y394" s="43"/>
      <c r="Z394" s="37"/>
      <c r="AA394" s="37"/>
      <c r="AB394" s="37"/>
      <c r="AC394" s="37"/>
      <c r="AD394" s="82"/>
      <c r="AE394" s="82"/>
      <c r="AF394" s="82"/>
    </row>
    <row r="395" spans="1:32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44"/>
      <c r="P395" s="38"/>
      <c r="Q395" s="38"/>
      <c r="R395" s="38"/>
      <c r="S395" s="38"/>
      <c r="T395" s="38"/>
      <c r="U395" s="94"/>
      <c r="V395" s="38"/>
      <c r="W395" s="51"/>
      <c r="X395" s="51"/>
      <c r="Y395" s="43"/>
      <c r="Z395" s="37"/>
      <c r="AA395" s="37"/>
      <c r="AB395" s="37"/>
      <c r="AC395" s="37"/>
      <c r="AD395" s="82"/>
      <c r="AE395" s="82"/>
      <c r="AF395" s="82"/>
    </row>
    <row r="396" spans="1:32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44"/>
      <c r="P396" s="38"/>
      <c r="Q396" s="38"/>
      <c r="R396" s="38"/>
      <c r="S396" s="38"/>
      <c r="T396" s="38"/>
      <c r="U396" s="94"/>
      <c r="V396" s="38"/>
      <c r="W396" s="51"/>
      <c r="X396" s="51"/>
      <c r="Y396" s="43"/>
      <c r="Z396" s="37"/>
      <c r="AA396" s="37"/>
      <c r="AB396" s="37"/>
      <c r="AC396" s="37"/>
      <c r="AD396" s="82"/>
      <c r="AE396" s="82"/>
      <c r="AF396" s="82"/>
    </row>
    <row r="397" spans="1:32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44"/>
      <c r="P397" s="38"/>
      <c r="Q397" s="38"/>
      <c r="R397" s="38"/>
      <c r="S397" s="38"/>
      <c r="T397" s="38"/>
      <c r="U397" s="94"/>
      <c r="V397" s="38"/>
      <c r="W397" s="51"/>
      <c r="X397" s="51"/>
      <c r="Y397" s="43"/>
      <c r="Z397" s="37"/>
      <c r="AA397" s="37"/>
      <c r="AB397" s="37"/>
      <c r="AC397" s="37"/>
      <c r="AD397" s="82"/>
      <c r="AE397" s="82"/>
      <c r="AF397" s="82"/>
    </row>
    <row r="398" spans="1:32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44"/>
      <c r="P398" s="38"/>
      <c r="Q398" s="38"/>
      <c r="R398" s="38"/>
      <c r="S398" s="38"/>
      <c r="T398" s="38"/>
      <c r="U398" s="94"/>
      <c r="V398" s="38"/>
      <c r="W398" s="51"/>
      <c r="X398" s="51"/>
      <c r="Y398" s="43"/>
      <c r="Z398" s="37"/>
      <c r="AA398" s="37"/>
      <c r="AB398" s="37"/>
      <c r="AC398" s="37"/>
      <c r="AD398" s="82"/>
      <c r="AE398" s="82"/>
      <c r="AF398" s="82"/>
    </row>
    <row r="399" spans="1:32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44"/>
      <c r="P399" s="38"/>
      <c r="Q399" s="38"/>
      <c r="R399" s="38"/>
      <c r="S399" s="38"/>
      <c r="T399" s="38"/>
      <c r="U399" s="94"/>
      <c r="V399" s="38"/>
      <c r="W399" s="51"/>
      <c r="X399" s="51"/>
      <c r="Y399" s="43"/>
      <c r="Z399" s="37"/>
      <c r="AA399" s="37"/>
      <c r="AB399" s="37"/>
      <c r="AC399" s="37"/>
      <c r="AD399" s="82"/>
      <c r="AE399" s="82"/>
      <c r="AF399" s="82"/>
    </row>
    <row r="400" spans="1:32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44"/>
      <c r="P400" s="38"/>
      <c r="Q400" s="38"/>
      <c r="R400" s="38"/>
      <c r="S400" s="38"/>
      <c r="T400" s="38"/>
      <c r="U400" s="94"/>
      <c r="V400" s="38"/>
      <c r="W400" s="51"/>
      <c r="X400" s="51"/>
      <c r="Y400" s="43"/>
      <c r="Z400" s="37"/>
      <c r="AA400" s="37"/>
      <c r="AB400" s="37"/>
      <c r="AC400" s="37"/>
      <c r="AD400" s="82"/>
      <c r="AE400" s="82"/>
      <c r="AF400" s="82"/>
    </row>
    <row r="401" spans="1:32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44"/>
      <c r="P401" s="38"/>
      <c r="Q401" s="38"/>
      <c r="R401" s="38"/>
      <c r="S401" s="38"/>
      <c r="T401" s="38"/>
      <c r="U401" s="94"/>
      <c r="V401" s="38"/>
      <c r="W401" s="51"/>
      <c r="X401" s="51"/>
      <c r="Y401" s="43"/>
      <c r="Z401" s="37"/>
      <c r="AA401" s="37"/>
      <c r="AB401" s="37"/>
      <c r="AC401" s="37"/>
      <c r="AD401" s="82"/>
      <c r="AE401" s="82"/>
      <c r="AF401" s="82"/>
    </row>
    <row r="402" spans="1:32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44"/>
      <c r="P402" s="38"/>
      <c r="Q402" s="38"/>
      <c r="R402" s="38"/>
      <c r="S402" s="38"/>
      <c r="T402" s="38"/>
      <c r="U402" s="94"/>
      <c r="V402" s="38"/>
      <c r="W402" s="51"/>
      <c r="X402" s="51"/>
      <c r="Y402" s="43"/>
      <c r="Z402" s="37"/>
      <c r="AA402" s="37"/>
      <c r="AB402" s="37"/>
      <c r="AC402" s="37"/>
      <c r="AD402" s="82"/>
      <c r="AE402" s="82"/>
      <c r="AF402" s="82"/>
    </row>
    <row r="403" spans="1:32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44"/>
      <c r="P403" s="38"/>
      <c r="Q403" s="38"/>
      <c r="R403" s="38"/>
      <c r="S403" s="38"/>
      <c r="T403" s="38"/>
      <c r="U403" s="94"/>
      <c r="V403" s="38"/>
      <c r="W403" s="51"/>
      <c r="X403" s="51"/>
      <c r="Y403" s="43"/>
      <c r="Z403" s="37"/>
      <c r="AA403" s="37"/>
      <c r="AB403" s="37"/>
      <c r="AC403" s="37"/>
      <c r="AD403" s="82"/>
      <c r="AE403" s="82"/>
      <c r="AF403" s="82"/>
    </row>
    <row r="404" spans="1:32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44"/>
      <c r="P404" s="38"/>
      <c r="Q404" s="38"/>
      <c r="R404" s="38"/>
      <c r="S404" s="38"/>
      <c r="T404" s="38"/>
      <c r="U404" s="94"/>
      <c r="V404" s="38"/>
      <c r="W404" s="51"/>
      <c r="X404" s="51"/>
      <c r="Y404" s="43"/>
      <c r="Z404" s="37"/>
      <c r="AA404" s="37"/>
      <c r="AB404" s="37"/>
      <c r="AC404" s="37"/>
      <c r="AD404" s="82"/>
      <c r="AE404" s="82"/>
      <c r="AF404" s="82"/>
    </row>
    <row r="405" spans="1:32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44"/>
      <c r="P405" s="38"/>
      <c r="Q405" s="38"/>
      <c r="R405" s="38"/>
      <c r="S405" s="38"/>
      <c r="T405" s="38"/>
      <c r="U405" s="94"/>
      <c r="V405" s="38"/>
      <c r="W405" s="51"/>
      <c r="X405" s="51"/>
      <c r="Y405" s="43"/>
      <c r="Z405" s="37"/>
      <c r="AA405" s="37"/>
      <c r="AB405" s="37"/>
      <c r="AC405" s="37"/>
      <c r="AD405" s="82"/>
      <c r="AE405" s="82"/>
      <c r="AF405" s="82"/>
    </row>
    <row r="406" spans="1:32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44"/>
      <c r="P406" s="38"/>
      <c r="Q406" s="38"/>
      <c r="R406" s="38"/>
      <c r="S406" s="38"/>
      <c r="T406" s="38"/>
      <c r="U406" s="94"/>
      <c r="V406" s="38"/>
      <c r="W406" s="51"/>
      <c r="X406" s="51"/>
      <c r="Y406" s="43"/>
      <c r="Z406" s="37"/>
      <c r="AA406" s="37"/>
      <c r="AB406" s="37"/>
      <c r="AC406" s="37"/>
      <c r="AD406" s="82"/>
      <c r="AE406" s="82"/>
      <c r="AF406" s="82"/>
    </row>
    <row r="407" spans="1:32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44"/>
      <c r="P407" s="38"/>
      <c r="Q407" s="38"/>
      <c r="R407" s="38"/>
      <c r="S407" s="38"/>
      <c r="T407" s="38"/>
      <c r="U407" s="94"/>
      <c r="V407" s="38"/>
      <c r="W407" s="51"/>
      <c r="X407" s="51"/>
      <c r="Y407" s="43"/>
      <c r="Z407" s="37"/>
      <c r="AA407" s="37"/>
      <c r="AB407" s="37"/>
      <c r="AC407" s="37"/>
      <c r="AD407" s="82"/>
      <c r="AE407" s="82"/>
      <c r="AF407" s="82"/>
    </row>
    <row r="408" spans="1:32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44"/>
      <c r="P408" s="38"/>
      <c r="Q408" s="38"/>
      <c r="R408" s="38"/>
      <c r="S408" s="38"/>
      <c r="T408" s="38"/>
      <c r="U408" s="94"/>
      <c r="V408" s="38"/>
      <c r="W408" s="51"/>
      <c r="X408" s="51"/>
      <c r="Y408" s="43"/>
      <c r="Z408" s="37"/>
      <c r="AA408" s="37"/>
      <c r="AB408" s="37"/>
      <c r="AC408" s="37"/>
      <c r="AD408" s="82"/>
      <c r="AE408" s="82"/>
      <c r="AF408" s="82"/>
    </row>
    <row r="409" spans="1:32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44"/>
      <c r="P409" s="38"/>
      <c r="Q409" s="38"/>
      <c r="R409" s="38"/>
      <c r="S409" s="38"/>
      <c r="T409" s="38"/>
      <c r="U409" s="94"/>
      <c r="V409" s="38"/>
      <c r="W409" s="51"/>
      <c r="X409" s="51"/>
      <c r="Y409" s="43"/>
      <c r="Z409" s="37"/>
      <c r="AA409" s="37"/>
      <c r="AB409" s="37"/>
      <c r="AC409" s="37"/>
      <c r="AD409" s="82"/>
      <c r="AE409" s="82"/>
      <c r="AF409" s="82"/>
    </row>
    <row r="410" spans="1:32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44"/>
      <c r="P410" s="38"/>
      <c r="Q410" s="38"/>
      <c r="R410" s="38"/>
      <c r="S410" s="38"/>
      <c r="T410" s="38"/>
      <c r="U410" s="94"/>
      <c r="V410" s="38"/>
      <c r="W410" s="51"/>
      <c r="X410" s="51"/>
      <c r="Y410" s="43"/>
      <c r="Z410" s="37"/>
      <c r="AA410" s="37"/>
      <c r="AB410" s="37"/>
      <c r="AC410" s="37"/>
      <c r="AD410" s="82"/>
      <c r="AE410" s="82"/>
      <c r="AF410" s="82"/>
    </row>
    <row r="411" spans="1:32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44"/>
      <c r="P411" s="38"/>
      <c r="Q411" s="38"/>
      <c r="R411" s="38"/>
      <c r="S411" s="38"/>
      <c r="T411" s="38"/>
      <c r="U411" s="94"/>
      <c r="V411" s="38"/>
      <c r="W411" s="51"/>
      <c r="X411" s="51"/>
      <c r="Y411" s="43"/>
      <c r="Z411" s="37"/>
      <c r="AA411" s="37"/>
      <c r="AB411" s="37"/>
      <c r="AC411" s="37"/>
      <c r="AD411" s="82"/>
      <c r="AE411" s="82"/>
      <c r="AF411" s="82"/>
    </row>
    <row r="412" spans="1:32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44"/>
      <c r="P412" s="38"/>
      <c r="Q412" s="38"/>
      <c r="R412" s="38"/>
      <c r="S412" s="38"/>
      <c r="T412" s="38"/>
      <c r="U412" s="94"/>
      <c r="V412" s="38"/>
      <c r="W412" s="51"/>
      <c r="X412" s="51"/>
      <c r="Y412" s="43"/>
      <c r="Z412" s="37"/>
      <c r="AA412" s="37"/>
      <c r="AB412" s="37"/>
      <c r="AC412" s="37"/>
      <c r="AD412" s="82"/>
      <c r="AE412" s="82"/>
      <c r="AF412" s="82"/>
    </row>
    <row r="413" spans="1:32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44"/>
      <c r="P413" s="38"/>
      <c r="Q413" s="38"/>
      <c r="R413" s="38"/>
      <c r="S413" s="38"/>
      <c r="T413" s="38"/>
      <c r="U413" s="94"/>
      <c r="V413" s="38"/>
      <c r="W413" s="51"/>
      <c r="X413" s="51"/>
      <c r="Y413" s="43"/>
      <c r="Z413" s="37"/>
      <c r="AA413" s="37"/>
      <c r="AB413" s="37"/>
      <c r="AC413" s="37"/>
      <c r="AD413" s="82"/>
      <c r="AE413" s="82"/>
      <c r="AF413" s="82"/>
    </row>
    <row r="414" spans="1:32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44"/>
      <c r="P414" s="38"/>
      <c r="Q414" s="38"/>
      <c r="R414" s="38"/>
      <c r="S414" s="38"/>
      <c r="T414" s="38"/>
      <c r="U414" s="94"/>
      <c r="V414" s="38"/>
      <c r="W414" s="51"/>
      <c r="X414" s="51"/>
      <c r="Y414" s="43"/>
      <c r="Z414" s="37"/>
      <c r="AA414" s="37"/>
      <c r="AB414" s="37"/>
      <c r="AC414" s="37"/>
      <c r="AD414" s="82"/>
      <c r="AE414" s="82"/>
      <c r="AF414" s="82"/>
    </row>
    <row r="415" spans="1:32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44"/>
      <c r="P415" s="38"/>
      <c r="Q415" s="38"/>
      <c r="R415" s="38"/>
      <c r="S415" s="38"/>
      <c r="T415" s="38"/>
      <c r="U415" s="94"/>
      <c r="V415" s="38"/>
      <c r="W415" s="51"/>
      <c r="X415" s="51"/>
      <c r="Y415" s="43"/>
      <c r="Z415" s="37"/>
      <c r="AA415" s="37"/>
      <c r="AB415" s="37"/>
      <c r="AC415" s="37"/>
      <c r="AD415" s="82"/>
      <c r="AE415" s="82"/>
      <c r="AF415" s="82"/>
    </row>
    <row r="416" spans="1:32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44"/>
      <c r="P416" s="38"/>
      <c r="Q416" s="38"/>
      <c r="R416" s="38"/>
      <c r="S416" s="38"/>
      <c r="T416" s="38"/>
      <c r="U416" s="94"/>
      <c r="V416" s="38"/>
      <c r="W416" s="51"/>
      <c r="X416" s="51"/>
      <c r="Y416" s="43"/>
      <c r="Z416" s="37"/>
      <c r="AA416" s="37"/>
      <c r="AB416" s="37"/>
      <c r="AC416" s="37"/>
      <c r="AD416" s="82"/>
      <c r="AE416" s="82"/>
      <c r="AF416" s="82"/>
    </row>
    <row r="417" spans="1:32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44"/>
      <c r="P417" s="38"/>
      <c r="Q417" s="38"/>
      <c r="R417" s="38"/>
      <c r="S417" s="38"/>
      <c r="T417" s="38"/>
      <c r="U417" s="94"/>
      <c r="V417" s="38"/>
      <c r="W417" s="51"/>
      <c r="X417" s="51"/>
      <c r="Y417" s="43"/>
      <c r="Z417" s="37"/>
      <c r="AA417" s="37"/>
      <c r="AB417" s="37"/>
      <c r="AC417" s="37"/>
      <c r="AD417" s="82"/>
      <c r="AE417" s="82"/>
      <c r="AF417" s="82"/>
    </row>
    <row r="418" spans="1:32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44"/>
      <c r="P418" s="38"/>
      <c r="Q418" s="38"/>
      <c r="R418" s="38"/>
      <c r="S418" s="38"/>
      <c r="T418" s="38"/>
      <c r="U418" s="94"/>
      <c r="V418" s="38"/>
      <c r="W418" s="51"/>
      <c r="X418" s="51"/>
      <c r="Y418" s="43"/>
      <c r="Z418" s="37"/>
      <c r="AA418" s="37"/>
      <c r="AB418" s="37"/>
      <c r="AC418" s="37"/>
      <c r="AD418" s="82"/>
      <c r="AE418" s="82"/>
      <c r="AF418" s="82"/>
    </row>
    <row r="419" spans="1:32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44"/>
      <c r="P419" s="38"/>
      <c r="Q419" s="38"/>
      <c r="R419" s="38"/>
      <c r="S419" s="38"/>
      <c r="T419" s="38"/>
      <c r="U419" s="94"/>
      <c r="V419" s="38"/>
      <c r="W419" s="51"/>
      <c r="X419" s="51"/>
      <c r="Y419" s="43"/>
      <c r="Z419" s="37"/>
      <c r="AA419" s="37"/>
      <c r="AB419" s="37"/>
      <c r="AC419" s="37"/>
      <c r="AD419" s="82"/>
      <c r="AE419" s="82"/>
      <c r="AF419" s="82"/>
    </row>
    <row r="420" spans="1:32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44"/>
      <c r="P420" s="38"/>
      <c r="Q420" s="38"/>
      <c r="R420" s="38"/>
      <c r="S420" s="38"/>
      <c r="T420" s="38"/>
      <c r="U420" s="94"/>
      <c r="V420" s="38"/>
      <c r="W420" s="51"/>
      <c r="X420" s="51"/>
      <c r="Y420" s="43"/>
      <c r="Z420" s="37"/>
      <c r="AA420" s="37"/>
      <c r="AB420" s="37"/>
      <c r="AC420" s="37"/>
      <c r="AD420" s="82"/>
      <c r="AE420" s="82"/>
      <c r="AF420" s="82"/>
    </row>
    <row r="421" spans="1:32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44"/>
      <c r="P421" s="38"/>
      <c r="Q421" s="38"/>
      <c r="R421" s="38"/>
      <c r="S421" s="38"/>
      <c r="T421" s="38"/>
      <c r="U421" s="94"/>
      <c r="V421" s="38"/>
      <c r="W421" s="51"/>
      <c r="X421" s="51"/>
      <c r="Y421" s="43"/>
      <c r="Z421" s="37"/>
      <c r="AA421" s="37"/>
      <c r="AB421" s="37"/>
      <c r="AC421" s="37"/>
      <c r="AD421" s="82"/>
      <c r="AE421" s="82"/>
      <c r="AF421" s="82"/>
    </row>
    <row r="422" spans="1:32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44"/>
      <c r="P422" s="38"/>
      <c r="Q422" s="38"/>
      <c r="R422" s="38"/>
      <c r="S422" s="38"/>
      <c r="T422" s="38"/>
      <c r="U422" s="94"/>
      <c r="V422" s="38"/>
      <c r="W422" s="51"/>
      <c r="X422" s="51"/>
      <c r="Y422" s="43"/>
      <c r="Z422" s="37"/>
      <c r="AA422" s="37"/>
      <c r="AB422" s="37"/>
      <c r="AC422" s="37"/>
      <c r="AD422" s="82"/>
      <c r="AE422" s="82"/>
      <c r="AF422" s="82"/>
    </row>
    <row r="423" spans="1:32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44"/>
      <c r="P423" s="38"/>
      <c r="Q423" s="38"/>
      <c r="R423" s="38"/>
      <c r="S423" s="38"/>
      <c r="T423" s="38"/>
      <c r="U423" s="94"/>
      <c r="V423" s="38"/>
      <c r="W423" s="51"/>
      <c r="X423" s="51"/>
      <c r="Y423" s="43"/>
      <c r="Z423" s="37"/>
      <c r="AA423" s="37"/>
      <c r="AB423" s="37"/>
      <c r="AC423" s="37"/>
      <c r="AD423" s="82"/>
      <c r="AE423" s="82"/>
      <c r="AF423" s="82"/>
    </row>
    <row r="424" spans="1:32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44"/>
      <c r="P424" s="38"/>
      <c r="Q424" s="38"/>
      <c r="R424" s="38"/>
      <c r="S424" s="38"/>
      <c r="T424" s="38"/>
      <c r="U424" s="94"/>
      <c r="V424" s="38"/>
      <c r="W424" s="51"/>
      <c r="X424" s="51"/>
      <c r="Y424" s="43"/>
      <c r="Z424" s="37"/>
      <c r="AA424" s="37"/>
      <c r="AB424" s="37"/>
      <c r="AC424" s="37"/>
      <c r="AD424" s="82"/>
      <c r="AE424" s="82"/>
      <c r="AF424" s="82"/>
    </row>
    <row r="425" spans="1:32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44"/>
      <c r="P425" s="38"/>
      <c r="Q425" s="38"/>
      <c r="R425" s="38"/>
      <c r="S425" s="38"/>
      <c r="T425" s="38"/>
      <c r="U425" s="94"/>
      <c r="V425" s="38"/>
      <c r="W425" s="51"/>
      <c r="X425" s="51"/>
      <c r="Y425" s="43"/>
      <c r="Z425" s="37"/>
      <c r="AA425" s="37"/>
      <c r="AB425" s="37"/>
      <c r="AC425" s="37"/>
      <c r="AD425" s="82"/>
      <c r="AE425" s="82"/>
      <c r="AF425" s="82"/>
    </row>
    <row r="426" spans="1:32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44"/>
      <c r="P426" s="38"/>
      <c r="Q426" s="38"/>
      <c r="R426" s="38"/>
      <c r="S426" s="38"/>
      <c r="T426" s="38"/>
      <c r="U426" s="94"/>
      <c r="V426" s="38"/>
      <c r="W426" s="51"/>
      <c r="X426" s="51"/>
      <c r="Y426" s="43"/>
      <c r="Z426" s="37"/>
      <c r="AA426" s="37"/>
      <c r="AB426" s="37"/>
      <c r="AC426" s="37"/>
      <c r="AD426" s="82"/>
      <c r="AE426" s="82"/>
      <c r="AF426" s="82"/>
    </row>
    <row r="427" spans="1:32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44"/>
      <c r="P427" s="38"/>
      <c r="Q427" s="38"/>
      <c r="R427" s="38"/>
      <c r="S427" s="38"/>
      <c r="T427" s="38"/>
      <c r="U427" s="94"/>
      <c r="V427" s="38"/>
      <c r="W427" s="51"/>
      <c r="X427" s="51"/>
      <c r="Y427" s="43"/>
      <c r="Z427" s="37"/>
      <c r="AA427" s="37"/>
      <c r="AB427" s="37"/>
      <c r="AC427" s="37"/>
      <c r="AD427" s="82"/>
      <c r="AE427" s="82"/>
      <c r="AF427" s="82"/>
    </row>
    <row r="428" spans="1:32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44"/>
      <c r="P428" s="38"/>
      <c r="Q428" s="38"/>
      <c r="R428" s="38"/>
      <c r="S428" s="38"/>
      <c r="T428" s="38"/>
      <c r="U428" s="94"/>
      <c r="V428" s="38"/>
      <c r="W428" s="51"/>
      <c r="X428" s="51"/>
      <c r="Y428" s="43"/>
      <c r="Z428" s="37"/>
      <c r="AA428" s="37"/>
      <c r="AB428" s="37"/>
      <c r="AC428" s="37"/>
      <c r="AD428" s="82"/>
      <c r="AE428" s="82"/>
      <c r="AF428" s="82"/>
    </row>
    <row r="429" spans="1:32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44"/>
      <c r="P429" s="38"/>
      <c r="Q429" s="38"/>
      <c r="R429" s="38"/>
      <c r="S429" s="38"/>
      <c r="T429" s="38"/>
      <c r="U429" s="94"/>
      <c r="V429" s="38"/>
      <c r="W429" s="51"/>
      <c r="X429" s="51"/>
      <c r="Y429" s="43"/>
      <c r="Z429" s="37"/>
      <c r="AA429" s="37"/>
      <c r="AB429" s="37"/>
      <c r="AC429" s="37"/>
      <c r="AD429" s="82"/>
      <c r="AE429" s="82"/>
      <c r="AF429" s="82"/>
    </row>
    <row r="430" spans="1:32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44"/>
      <c r="P430" s="38"/>
      <c r="Q430" s="38"/>
      <c r="R430" s="38"/>
      <c r="S430" s="38"/>
      <c r="T430" s="38"/>
      <c r="U430" s="94"/>
      <c r="V430" s="38"/>
      <c r="W430" s="51"/>
      <c r="X430" s="51"/>
      <c r="Y430" s="43"/>
      <c r="Z430" s="37"/>
      <c r="AA430" s="37"/>
      <c r="AB430" s="37"/>
      <c r="AC430" s="37"/>
      <c r="AD430" s="82"/>
      <c r="AE430" s="82"/>
      <c r="AF430" s="82"/>
    </row>
    <row r="431" spans="1:32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44"/>
      <c r="P431" s="38"/>
      <c r="Q431" s="38"/>
      <c r="R431" s="38"/>
      <c r="S431" s="38"/>
      <c r="T431" s="38"/>
      <c r="U431" s="94"/>
      <c r="V431" s="38"/>
      <c r="W431" s="51"/>
      <c r="X431" s="51"/>
      <c r="Y431" s="43"/>
      <c r="Z431" s="37"/>
      <c r="AA431" s="37"/>
      <c r="AB431" s="37"/>
      <c r="AC431" s="37"/>
      <c r="AD431" s="82"/>
      <c r="AE431" s="82"/>
      <c r="AF431" s="82"/>
    </row>
    <row r="432" spans="1:32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44"/>
      <c r="P432" s="38"/>
      <c r="Q432" s="38"/>
      <c r="R432" s="38"/>
      <c r="S432" s="38"/>
      <c r="T432" s="38"/>
      <c r="U432" s="94"/>
      <c r="V432" s="38"/>
      <c r="W432" s="51"/>
      <c r="X432" s="51"/>
      <c r="Y432" s="43"/>
      <c r="Z432" s="37"/>
      <c r="AA432" s="37"/>
      <c r="AB432" s="37"/>
      <c r="AC432" s="37"/>
      <c r="AD432" s="82"/>
      <c r="AE432" s="82"/>
      <c r="AF432" s="82"/>
    </row>
    <row r="433" spans="1:32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44"/>
      <c r="P433" s="38"/>
      <c r="Q433" s="38"/>
      <c r="R433" s="38"/>
      <c r="S433" s="38"/>
      <c r="T433" s="38"/>
      <c r="U433" s="94"/>
      <c r="V433" s="38"/>
      <c r="W433" s="51"/>
      <c r="X433" s="51"/>
      <c r="Y433" s="43"/>
      <c r="Z433" s="37"/>
      <c r="AA433" s="37"/>
      <c r="AB433" s="37"/>
      <c r="AC433" s="37"/>
      <c r="AD433" s="82"/>
      <c r="AE433" s="82"/>
      <c r="AF433" s="82"/>
    </row>
    <row r="434" spans="1:32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44"/>
      <c r="P434" s="38"/>
      <c r="Q434" s="38"/>
      <c r="R434" s="38"/>
      <c r="S434" s="38"/>
      <c r="T434" s="38"/>
      <c r="U434" s="94"/>
      <c r="V434" s="38"/>
      <c r="W434" s="51"/>
      <c r="X434" s="51"/>
      <c r="Y434" s="43"/>
      <c r="Z434" s="37"/>
      <c r="AA434" s="37"/>
      <c r="AB434" s="37"/>
      <c r="AC434" s="37"/>
      <c r="AD434" s="82"/>
      <c r="AE434" s="82"/>
      <c r="AF434" s="82"/>
    </row>
    <row r="435" spans="1:32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44"/>
      <c r="P435" s="38"/>
      <c r="Q435" s="38"/>
      <c r="R435" s="38"/>
      <c r="S435" s="38"/>
      <c r="T435" s="38"/>
      <c r="U435" s="94"/>
      <c r="V435" s="38"/>
      <c r="W435" s="51"/>
      <c r="X435" s="51"/>
      <c r="Y435" s="43"/>
      <c r="Z435" s="37"/>
      <c r="AA435" s="37"/>
      <c r="AB435" s="37"/>
      <c r="AC435" s="37"/>
      <c r="AD435" s="82"/>
      <c r="AE435" s="82"/>
      <c r="AF435" s="82"/>
    </row>
    <row r="436" spans="1:32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44"/>
      <c r="P436" s="38"/>
      <c r="Q436" s="38"/>
      <c r="R436" s="38"/>
      <c r="S436" s="38"/>
      <c r="T436" s="38"/>
      <c r="U436" s="94"/>
      <c r="V436" s="38"/>
      <c r="W436" s="51"/>
      <c r="X436" s="51"/>
      <c r="Y436" s="43"/>
      <c r="Z436" s="37"/>
      <c r="AA436" s="37"/>
      <c r="AB436" s="37"/>
      <c r="AC436" s="37"/>
      <c r="AD436" s="82"/>
      <c r="AE436" s="82"/>
      <c r="AF436" s="82"/>
    </row>
    <row r="437" spans="1:32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44"/>
      <c r="P437" s="38"/>
      <c r="Q437" s="38"/>
      <c r="R437" s="38"/>
      <c r="S437" s="38"/>
      <c r="T437" s="38"/>
      <c r="U437" s="94"/>
      <c r="V437" s="38"/>
      <c r="W437" s="51"/>
      <c r="X437" s="51"/>
      <c r="Y437" s="43"/>
      <c r="Z437" s="37"/>
      <c r="AA437" s="37"/>
      <c r="AB437" s="37"/>
      <c r="AC437" s="37"/>
      <c r="AD437" s="82"/>
      <c r="AE437" s="82"/>
      <c r="AF437" s="82"/>
    </row>
    <row r="438" spans="1:32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44"/>
      <c r="P438" s="38"/>
      <c r="Q438" s="38"/>
      <c r="R438" s="38"/>
      <c r="S438" s="38"/>
      <c r="T438" s="38"/>
      <c r="U438" s="94"/>
      <c r="V438" s="38"/>
      <c r="W438" s="51"/>
      <c r="X438" s="51"/>
      <c r="Y438" s="43"/>
      <c r="Z438" s="37"/>
      <c r="AA438" s="37"/>
      <c r="AB438" s="37"/>
      <c r="AC438" s="37"/>
      <c r="AD438" s="82"/>
      <c r="AE438" s="82"/>
      <c r="AF438" s="82"/>
    </row>
    <row r="439" spans="1:32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44"/>
      <c r="P439" s="38"/>
      <c r="Q439" s="38"/>
      <c r="R439" s="38"/>
      <c r="S439" s="38"/>
      <c r="T439" s="38"/>
      <c r="U439" s="94"/>
      <c r="V439" s="38"/>
      <c r="W439" s="51"/>
      <c r="X439" s="51"/>
      <c r="Y439" s="43"/>
      <c r="Z439" s="37"/>
      <c r="AA439" s="37"/>
      <c r="AB439" s="37"/>
      <c r="AC439" s="37"/>
      <c r="AD439" s="82"/>
      <c r="AE439" s="82"/>
      <c r="AF439" s="82"/>
    </row>
    <row r="440" spans="1:32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44"/>
      <c r="P440" s="38"/>
      <c r="Q440" s="38"/>
      <c r="R440" s="38"/>
      <c r="S440" s="38"/>
      <c r="T440" s="38"/>
      <c r="U440" s="94"/>
      <c r="V440" s="38"/>
      <c r="W440" s="51"/>
      <c r="X440" s="51"/>
      <c r="Y440" s="43"/>
      <c r="Z440" s="37"/>
      <c r="AA440" s="37"/>
      <c r="AB440" s="37"/>
      <c r="AC440" s="37"/>
      <c r="AD440" s="82"/>
      <c r="AE440" s="82"/>
      <c r="AF440" s="82"/>
    </row>
    <row r="441" spans="1:32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44"/>
      <c r="P441" s="38"/>
      <c r="Q441" s="38"/>
      <c r="R441" s="38"/>
      <c r="S441" s="38"/>
      <c r="T441" s="38"/>
      <c r="U441" s="94"/>
      <c r="V441" s="38"/>
      <c r="W441" s="51"/>
      <c r="X441" s="51"/>
      <c r="Y441" s="43"/>
      <c r="Z441" s="37"/>
      <c r="AA441" s="37"/>
      <c r="AB441" s="37"/>
      <c r="AC441" s="37"/>
      <c r="AD441" s="82"/>
      <c r="AE441" s="82"/>
      <c r="AF441" s="82"/>
    </row>
    <row r="442" spans="1:32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44"/>
      <c r="P442" s="38"/>
      <c r="Q442" s="38"/>
      <c r="R442" s="38"/>
      <c r="S442" s="38"/>
      <c r="T442" s="38"/>
      <c r="U442" s="94"/>
      <c r="V442" s="38"/>
      <c r="W442" s="51"/>
      <c r="X442" s="51"/>
      <c r="Y442" s="43"/>
      <c r="Z442" s="37"/>
      <c r="AA442" s="37"/>
      <c r="AB442" s="37"/>
      <c r="AC442" s="37"/>
      <c r="AD442" s="82"/>
      <c r="AE442" s="82"/>
      <c r="AF442" s="82"/>
    </row>
    <row r="443" spans="1:32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44"/>
      <c r="P443" s="38"/>
      <c r="Q443" s="38"/>
      <c r="R443" s="38"/>
      <c r="S443" s="38"/>
      <c r="T443" s="38"/>
      <c r="U443" s="94"/>
      <c r="V443" s="38"/>
      <c r="W443" s="51"/>
      <c r="X443" s="51"/>
      <c r="Y443" s="43"/>
      <c r="Z443" s="37"/>
      <c r="AA443" s="37"/>
      <c r="AB443" s="37"/>
      <c r="AC443" s="37"/>
      <c r="AD443" s="82"/>
      <c r="AE443" s="82"/>
      <c r="AF443" s="82"/>
    </row>
    <row r="444" spans="1:32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44"/>
      <c r="P444" s="38"/>
      <c r="Q444" s="38"/>
      <c r="R444" s="38"/>
      <c r="S444" s="38"/>
      <c r="T444" s="38"/>
      <c r="U444" s="94"/>
      <c r="V444" s="38"/>
      <c r="W444" s="51"/>
      <c r="X444" s="51"/>
      <c r="Y444" s="43"/>
      <c r="Z444" s="37"/>
      <c r="AA444" s="37"/>
      <c r="AB444" s="37"/>
      <c r="AC444" s="37"/>
      <c r="AD444" s="82"/>
      <c r="AE444" s="82"/>
      <c r="AF444" s="82"/>
    </row>
    <row r="445" spans="1:32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44"/>
      <c r="P445" s="38"/>
      <c r="Q445" s="38"/>
      <c r="R445" s="38"/>
      <c r="S445" s="38"/>
      <c r="T445" s="38"/>
      <c r="U445" s="94"/>
      <c r="V445" s="38"/>
      <c r="W445" s="51"/>
      <c r="X445" s="51"/>
      <c r="Y445" s="43"/>
      <c r="Z445" s="37"/>
      <c r="AA445" s="37"/>
      <c r="AB445" s="37"/>
      <c r="AC445" s="37"/>
      <c r="AD445" s="82"/>
      <c r="AE445" s="82"/>
      <c r="AF445" s="82"/>
    </row>
    <row r="446" spans="1:32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44"/>
      <c r="P446" s="38"/>
      <c r="Q446" s="38"/>
      <c r="R446" s="38"/>
      <c r="S446" s="38"/>
      <c r="T446" s="38"/>
      <c r="U446" s="94"/>
      <c r="V446" s="38"/>
      <c r="W446" s="51"/>
      <c r="X446" s="51"/>
      <c r="Y446" s="43"/>
      <c r="Z446" s="37"/>
      <c r="AA446" s="37"/>
      <c r="AB446" s="37"/>
      <c r="AC446" s="37"/>
      <c r="AD446" s="82"/>
      <c r="AE446" s="82"/>
      <c r="AF446" s="82"/>
    </row>
    <row r="447" spans="1:32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44"/>
      <c r="P447" s="38"/>
      <c r="Q447" s="38"/>
      <c r="R447" s="38"/>
      <c r="S447" s="38"/>
      <c r="T447" s="38"/>
      <c r="U447" s="94"/>
      <c r="V447" s="38"/>
      <c r="W447" s="51"/>
      <c r="X447" s="51"/>
      <c r="Y447" s="43"/>
      <c r="Z447" s="37"/>
      <c r="AA447" s="37"/>
      <c r="AB447" s="37"/>
      <c r="AC447" s="37"/>
      <c r="AD447" s="82"/>
      <c r="AE447" s="82"/>
      <c r="AF447" s="82"/>
    </row>
    <row r="448" spans="1:32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44"/>
      <c r="P448" s="38"/>
      <c r="Q448" s="38"/>
      <c r="R448" s="38"/>
      <c r="S448" s="38"/>
      <c r="T448" s="38"/>
      <c r="U448" s="94"/>
      <c r="V448" s="38"/>
      <c r="W448" s="51"/>
      <c r="X448" s="51"/>
      <c r="Y448" s="43"/>
      <c r="Z448" s="37"/>
      <c r="AA448" s="37"/>
      <c r="AB448" s="37"/>
      <c r="AC448" s="37"/>
      <c r="AD448" s="82"/>
      <c r="AE448" s="82"/>
      <c r="AF448" s="82"/>
    </row>
    <row r="449" spans="1:32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44"/>
      <c r="P449" s="38"/>
      <c r="Q449" s="38"/>
      <c r="R449" s="38"/>
      <c r="S449" s="38"/>
      <c r="T449" s="38"/>
      <c r="U449" s="94"/>
      <c r="V449" s="38"/>
      <c r="W449" s="51"/>
      <c r="X449" s="51"/>
      <c r="Y449" s="43"/>
      <c r="Z449" s="37"/>
      <c r="AA449" s="37"/>
      <c r="AB449" s="37"/>
      <c r="AC449" s="37"/>
      <c r="AD449" s="82"/>
      <c r="AE449" s="82"/>
      <c r="AF449" s="82"/>
    </row>
    <row r="450" spans="1:32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44"/>
      <c r="P450" s="38"/>
      <c r="Q450" s="38"/>
      <c r="R450" s="38"/>
      <c r="S450" s="38"/>
      <c r="T450" s="38"/>
      <c r="U450" s="94"/>
      <c r="V450" s="38"/>
      <c r="W450" s="51"/>
      <c r="X450" s="51"/>
      <c r="Y450" s="43"/>
      <c r="Z450" s="37"/>
      <c r="AA450" s="37"/>
      <c r="AB450" s="37"/>
      <c r="AC450" s="37"/>
      <c r="AD450" s="82"/>
      <c r="AE450" s="82"/>
      <c r="AF450" s="82"/>
    </row>
    <row r="451" spans="1:32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44"/>
      <c r="P451" s="38"/>
      <c r="Q451" s="38"/>
      <c r="R451" s="38"/>
      <c r="S451" s="38"/>
      <c r="T451" s="38"/>
      <c r="U451" s="94"/>
      <c r="V451" s="38"/>
      <c r="W451" s="51"/>
      <c r="X451" s="51"/>
      <c r="Y451" s="43"/>
      <c r="Z451" s="37"/>
      <c r="AA451" s="37"/>
      <c r="AB451" s="37"/>
      <c r="AC451" s="37"/>
      <c r="AD451" s="82"/>
      <c r="AE451" s="82"/>
      <c r="AF451" s="82"/>
    </row>
    <row r="452" spans="1:32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44"/>
      <c r="P452" s="38"/>
      <c r="Q452" s="38"/>
      <c r="R452" s="38"/>
      <c r="S452" s="38"/>
      <c r="T452" s="38"/>
      <c r="U452" s="94"/>
      <c r="V452" s="38"/>
      <c r="W452" s="51"/>
      <c r="X452" s="51"/>
      <c r="Y452" s="43"/>
      <c r="Z452" s="37"/>
      <c r="AA452" s="37"/>
      <c r="AB452" s="37"/>
      <c r="AC452" s="37"/>
      <c r="AD452" s="82"/>
      <c r="AE452" s="82"/>
      <c r="AF452" s="82"/>
    </row>
    <row r="453" spans="1:32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44"/>
      <c r="P453" s="38"/>
      <c r="Q453" s="38"/>
      <c r="R453" s="38"/>
      <c r="S453" s="38"/>
      <c r="T453" s="38"/>
      <c r="U453" s="94"/>
      <c r="V453" s="38"/>
      <c r="W453" s="51"/>
      <c r="X453" s="51"/>
      <c r="Y453" s="43"/>
      <c r="Z453" s="37"/>
      <c r="AA453" s="37"/>
      <c r="AB453" s="37"/>
      <c r="AC453" s="37"/>
      <c r="AD453" s="82"/>
      <c r="AE453" s="82"/>
      <c r="AF453" s="82"/>
    </row>
    <row r="454" spans="1:32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44"/>
      <c r="P454" s="38"/>
      <c r="Q454" s="38"/>
      <c r="R454" s="38"/>
      <c r="S454" s="38"/>
      <c r="T454" s="38"/>
      <c r="U454" s="94"/>
      <c r="V454" s="38"/>
      <c r="W454" s="51"/>
      <c r="X454" s="51"/>
      <c r="Y454" s="43"/>
      <c r="Z454" s="37"/>
      <c r="AA454" s="37"/>
      <c r="AB454" s="37"/>
      <c r="AC454" s="37"/>
      <c r="AD454" s="82"/>
      <c r="AE454" s="82"/>
      <c r="AF454" s="82"/>
    </row>
    <row r="455" spans="1:32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44"/>
      <c r="P455" s="38"/>
      <c r="Q455" s="38"/>
      <c r="R455" s="38"/>
      <c r="S455" s="38"/>
      <c r="T455" s="38"/>
      <c r="U455" s="94"/>
      <c r="V455" s="38"/>
      <c r="W455" s="51"/>
      <c r="X455" s="51"/>
      <c r="Y455" s="43"/>
      <c r="Z455" s="37"/>
      <c r="AA455" s="37"/>
      <c r="AB455" s="37"/>
      <c r="AC455" s="37"/>
      <c r="AD455" s="82"/>
      <c r="AE455" s="82"/>
      <c r="AF455" s="82"/>
    </row>
    <row r="456" spans="1:32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44"/>
      <c r="P456" s="38"/>
      <c r="Q456" s="38"/>
      <c r="R456" s="38"/>
      <c r="S456" s="38"/>
      <c r="T456" s="38"/>
      <c r="U456" s="94"/>
      <c r="V456" s="38"/>
      <c r="W456" s="51"/>
      <c r="X456" s="51"/>
      <c r="Y456" s="43"/>
      <c r="Z456" s="37"/>
      <c r="AA456" s="37"/>
      <c r="AB456" s="37"/>
      <c r="AC456" s="37"/>
      <c r="AD456" s="82"/>
      <c r="AE456" s="82"/>
      <c r="AF456" s="82"/>
    </row>
    <row r="457" spans="1:32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44"/>
      <c r="P457" s="38"/>
      <c r="Q457" s="38"/>
      <c r="R457" s="38"/>
      <c r="S457" s="38"/>
      <c r="T457" s="38"/>
      <c r="U457" s="94"/>
      <c r="V457" s="38"/>
      <c r="W457" s="51"/>
      <c r="X457" s="51"/>
      <c r="Y457" s="43"/>
      <c r="Z457" s="37"/>
      <c r="AA457" s="37"/>
      <c r="AB457" s="37"/>
      <c r="AC457" s="37"/>
      <c r="AD457" s="82"/>
      <c r="AE457" s="82"/>
      <c r="AF457" s="82"/>
    </row>
    <row r="458" spans="1:32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44"/>
      <c r="P458" s="38"/>
      <c r="Q458" s="38"/>
      <c r="R458" s="38"/>
      <c r="S458" s="38"/>
      <c r="T458" s="38"/>
      <c r="U458" s="94"/>
      <c r="V458" s="38"/>
      <c r="W458" s="51"/>
      <c r="X458" s="51"/>
      <c r="Y458" s="43"/>
      <c r="Z458" s="37"/>
      <c r="AA458" s="37"/>
      <c r="AB458" s="37"/>
      <c r="AC458" s="37"/>
      <c r="AD458" s="82"/>
      <c r="AE458" s="82"/>
      <c r="AF458" s="82"/>
    </row>
    <row r="459" spans="1:32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44"/>
      <c r="P459" s="38"/>
      <c r="Q459" s="38"/>
      <c r="R459" s="38"/>
      <c r="S459" s="38"/>
      <c r="T459" s="38"/>
      <c r="U459" s="94"/>
      <c r="V459" s="38"/>
      <c r="W459" s="51"/>
      <c r="X459" s="51"/>
      <c r="Y459" s="43"/>
      <c r="Z459" s="37"/>
      <c r="AA459" s="37"/>
      <c r="AB459" s="37"/>
      <c r="AC459" s="37"/>
      <c r="AD459" s="82"/>
      <c r="AE459" s="82"/>
      <c r="AF459" s="82"/>
    </row>
    <row r="460" spans="1:32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44"/>
      <c r="P460" s="38"/>
      <c r="Q460" s="38"/>
      <c r="R460" s="38"/>
      <c r="S460" s="38"/>
      <c r="T460" s="38"/>
      <c r="U460" s="94"/>
      <c r="V460" s="38"/>
      <c r="W460" s="51"/>
      <c r="X460" s="51"/>
      <c r="Y460" s="43"/>
      <c r="Z460" s="37"/>
      <c r="AA460" s="37"/>
      <c r="AB460" s="37"/>
      <c r="AC460" s="37"/>
      <c r="AD460" s="82"/>
      <c r="AE460" s="82"/>
      <c r="AF460" s="82"/>
    </row>
    <row r="461" spans="1:32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44"/>
      <c r="P461" s="38"/>
      <c r="Q461" s="38"/>
      <c r="R461" s="38"/>
      <c r="S461" s="38"/>
      <c r="T461" s="38"/>
      <c r="U461" s="94"/>
      <c r="V461" s="38"/>
      <c r="W461" s="51"/>
      <c r="X461" s="51"/>
      <c r="Y461" s="43"/>
      <c r="Z461" s="37"/>
      <c r="AA461" s="37"/>
      <c r="AB461" s="37"/>
      <c r="AC461" s="37"/>
      <c r="AD461" s="82"/>
      <c r="AE461" s="82"/>
      <c r="AF461" s="82"/>
    </row>
    <row r="462" spans="1:32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44"/>
      <c r="P462" s="38"/>
      <c r="Q462" s="38"/>
      <c r="R462" s="38"/>
      <c r="S462" s="38"/>
      <c r="T462" s="38"/>
      <c r="U462" s="94"/>
      <c r="V462" s="38"/>
      <c r="W462" s="51"/>
      <c r="X462" s="51"/>
      <c r="Y462" s="43"/>
      <c r="Z462" s="37"/>
      <c r="AA462" s="37"/>
      <c r="AB462" s="37"/>
      <c r="AC462" s="37"/>
      <c r="AD462" s="82"/>
      <c r="AE462" s="82"/>
      <c r="AF462" s="82"/>
    </row>
    <row r="463" spans="1:32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44"/>
      <c r="P463" s="38"/>
      <c r="Q463" s="38"/>
      <c r="R463" s="38"/>
      <c r="S463" s="38"/>
      <c r="T463" s="38"/>
      <c r="U463" s="94"/>
      <c r="V463" s="38"/>
      <c r="W463" s="51"/>
      <c r="X463" s="51"/>
      <c r="Y463" s="43"/>
      <c r="Z463" s="37"/>
      <c r="AA463" s="37"/>
      <c r="AB463" s="37"/>
      <c r="AC463" s="37"/>
      <c r="AD463" s="82"/>
      <c r="AE463" s="82"/>
      <c r="AF463" s="82"/>
    </row>
    <row r="464" spans="1:32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44"/>
      <c r="P464" s="38"/>
      <c r="Q464" s="38"/>
      <c r="R464" s="38"/>
      <c r="S464" s="38"/>
      <c r="T464" s="38"/>
      <c r="U464" s="94"/>
      <c r="V464" s="38"/>
      <c r="W464" s="51"/>
      <c r="X464" s="51"/>
      <c r="Y464" s="43"/>
      <c r="Z464" s="37"/>
      <c r="AA464" s="37"/>
      <c r="AB464" s="37"/>
      <c r="AC464" s="37"/>
      <c r="AD464" s="82"/>
      <c r="AE464" s="82"/>
      <c r="AF464" s="82"/>
    </row>
    <row r="465" spans="1:32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44"/>
      <c r="P465" s="38"/>
      <c r="Q465" s="38"/>
      <c r="R465" s="38"/>
      <c r="S465" s="38"/>
      <c r="T465" s="38"/>
      <c r="U465" s="94"/>
      <c r="V465" s="38"/>
      <c r="W465" s="51"/>
      <c r="X465" s="51"/>
      <c r="Y465" s="43"/>
      <c r="Z465" s="37"/>
      <c r="AA465" s="37"/>
      <c r="AB465" s="37"/>
      <c r="AC465" s="37"/>
      <c r="AD465" s="82"/>
      <c r="AE465" s="82"/>
      <c r="AF465" s="82"/>
    </row>
    <row r="466" spans="1:32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44"/>
      <c r="P466" s="38"/>
      <c r="Q466" s="38"/>
      <c r="R466" s="38"/>
      <c r="S466" s="38"/>
      <c r="T466" s="38"/>
      <c r="U466" s="94"/>
      <c r="V466" s="38"/>
      <c r="W466" s="51"/>
      <c r="X466" s="51"/>
      <c r="Y466" s="43"/>
      <c r="Z466" s="37"/>
      <c r="AA466" s="37"/>
      <c r="AB466" s="37"/>
      <c r="AC466" s="37"/>
      <c r="AD466" s="82"/>
      <c r="AE466" s="82"/>
      <c r="AF466" s="82"/>
    </row>
    <row r="467" spans="1:32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44"/>
      <c r="P467" s="38"/>
      <c r="Q467" s="38"/>
      <c r="R467" s="38"/>
      <c r="S467" s="38"/>
      <c r="T467" s="38"/>
      <c r="U467" s="94"/>
      <c r="V467" s="38"/>
      <c r="W467" s="51"/>
      <c r="X467" s="51"/>
      <c r="Y467" s="43"/>
      <c r="Z467" s="37"/>
      <c r="AA467" s="37"/>
      <c r="AB467" s="37"/>
      <c r="AC467" s="37"/>
      <c r="AD467" s="82"/>
      <c r="AE467" s="82"/>
      <c r="AF467" s="82"/>
    </row>
    <row r="468" spans="1:32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44"/>
      <c r="P468" s="38"/>
      <c r="Q468" s="38"/>
      <c r="R468" s="38"/>
      <c r="S468" s="38"/>
      <c r="T468" s="38"/>
      <c r="U468" s="94"/>
      <c r="V468" s="38"/>
      <c r="W468" s="51"/>
      <c r="X468" s="51"/>
      <c r="Y468" s="43"/>
      <c r="Z468" s="37"/>
      <c r="AA468" s="37"/>
      <c r="AB468" s="37"/>
      <c r="AC468" s="37"/>
      <c r="AD468" s="82"/>
      <c r="AE468" s="82"/>
      <c r="AF468" s="82"/>
    </row>
    <row r="469" spans="1:32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44"/>
      <c r="P469" s="38"/>
      <c r="Q469" s="38"/>
      <c r="R469" s="38"/>
      <c r="S469" s="38"/>
      <c r="T469" s="38"/>
      <c r="U469" s="94"/>
      <c r="V469" s="38"/>
      <c r="W469" s="51"/>
      <c r="X469" s="51"/>
      <c r="Y469" s="43"/>
      <c r="Z469" s="37"/>
      <c r="AA469" s="37"/>
      <c r="AB469" s="37"/>
      <c r="AC469" s="37"/>
      <c r="AD469" s="82"/>
      <c r="AE469" s="82"/>
      <c r="AF469" s="82"/>
    </row>
    <row r="470" spans="1:32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44"/>
      <c r="P470" s="38"/>
      <c r="Q470" s="38"/>
      <c r="R470" s="38"/>
      <c r="S470" s="38"/>
      <c r="T470" s="38"/>
      <c r="U470" s="94"/>
      <c r="V470" s="38"/>
      <c r="W470" s="51"/>
      <c r="X470" s="51"/>
      <c r="Y470" s="43"/>
      <c r="Z470" s="37"/>
      <c r="AA470" s="37"/>
      <c r="AB470" s="37"/>
      <c r="AC470" s="37"/>
      <c r="AD470" s="82"/>
      <c r="AE470" s="82"/>
      <c r="AF470" s="82"/>
    </row>
    <row r="471" spans="1:32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44"/>
      <c r="P471" s="38"/>
      <c r="Q471" s="38"/>
      <c r="R471" s="38"/>
      <c r="S471" s="38"/>
      <c r="T471" s="38"/>
      <c r="U471" s="94"/>
      <c r="V471" s="38"/>
      <c r="W471" s="51"/>
      <c r="X471" s="51"/>
      <c r="Y471" s="43"/>
      <c r="Z471" s="37"/>
      <c r="AA471" s="37"/>
      <c r="AB471" s="37"/>
      <c r="AC471" s="37"/>
      <c r="AD471" s="82"/>
      <c r="AE471" s="82"/>
      <c r="AF471" s="82"/>
    </row>
    <row r="472" spans="1:32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44"/>
      <c r="P472" s="38"/>
      <c r="Q472" s="38"/>
      <c r="R472" s="38"/>
      <c r="S472" s="38"/>
      <c r="T472" s="38"/>
      <c r="U472" s="94"/>
      <c r="V472" s="38"/>
      <c r="W472" s="51"/>
      <c r="X472" s="51"/>
      <c r="Y472" s="43"/>
      <c r="Z472" s="37"/>
      <c r="AA472" s="37"/>
      <c r="AB472" s="37"/>
      <c r="AC472" s="37"/>
      <c r="AD472" s="82"/>
      <c r="AE472" s="82"/>
      <c r="AF472" s="82"/>
    </row>
    <row r="473" spans="1:32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44"/>
      <c r="P473" s="38"/>
      <c r="Q473" s="38"/>
      <c r="R473" s="38"/>
      <c r="S473" s="38"/>
      <c r="T473" s="38"/>
      <c r="U473" s="94"/>
      <c r="V473" s="38"/>
      <c r="W473" s="51"/>
      <c r="X473" s="51"/>
      <c r="Y473" s="43"/>
      <c r="Z473" s="37"/>
      <c r="AA473" s="37"/>
      <c r="AB473" s="37"/>
      <c r="AC473" s="37"/>
      <c r="AD473" s="82"/>
      <c r="AE473" s="82"/>
      <c r="AF473" s="82"/>
    </row>
    <row r="474" spans="1:32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44"/>
      <c r="P474" s="38"/>
      <c r="Q474" s="38"/>
      <c r="R474" s="38"/>
      <c r="S474" s="38"/>
      <c r="T474" s="38"/>
      <c r="U474" s="94"/>
      <c r="V474" s="38"/>
      <c r="W474" s="51"/>
      <c r="X474" s="51"/>
      <c r="Y474" s="43"/>
      <c r="Z474" s="37"/>
      <c r="AA474" s="37"/>
      <c r="AB474" s="37"/>
      <c r="AC474" s="37"/>
      <c r="AD474" s="82"/>
      <c r="AE474" s="82"/>
      <c r="AF474" s="82"/>
    </row>
    <row r="475" spans="1:32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44"/>
      <c r="P475" s="38"/>
      <c r="Q475" s="38"/>
      <c r="R475" s="38"/>
      <c r="S475" s="38"/>
      <c r="T475" s="38"/>
      <c r="U475" s="94"/>
      <c r="V475" s="38"/>
      <c r="W475" s="51"/>
      <c r="X475" s="51"/>
      <c r="Y475" s="43"/>
      <c r="Z475" s="37"/>
      <c r="AA475" s="37"/>
      <c r="AB475" s="37"/>
      <c r="AC475" s="37"/>
      <c r="AD475" s="82"/>
      <c r="AE475" s="82"/>
      <c r="AF475" s="82"/>
    </row>
    <row r="476" spans="1:32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44"/>
      <c r="P476" s="38"/>
      <c r="Q476" s="38"/>
      <c r="R476" s="38"/>
      <c r="S476" s="38"/>
      <c r="T476" s="38"/>
      <c r="U476" s="94"/>
      <c r="V476" s="38"/>
      <c r="W476" s="51"/>
      <c r="X476" s="51"/>
      <c r="Y476" s="43"/>
      <c r="Z476" s="37"/>
      <c r="AA476" s="37"/>
      <c r="AB476" s="37"/>
      <c r="AC476" s="37"/>
      <c r="AD476" s="82"/>
      <c r="AE476" s="82"/>
      <c r="AF476" s="82"/>
    </row>
    <row r="477" spans="1:32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44"/>
      <c r="P477" s="38"/>
      <c r="Q477" s="38"/>
      <c r="R477" s="38"/>
      <c r="S477" s="38"/>
      <c r="T477" s="38"/>
      <c r="U477" s="94"/>
      <c r="V477" s="38"/>
      <c r="W477" s="51"/>
      <c r="X477" s="51"/>
      <c r="Y477" s="43"/>
      <c r="Z477" s="37"/>
      <c r="AA477" s="37"/>
      <c r="AB477" s="37"/>
      <c r="AC477" s="37"/>
      <c r="AD477" s="82"/>
      <c r="AE477" s="82"/>
      <c r="AF477" s="82"/>
    </row>
    <row r="478" spans="1:32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44"/>
      <c r="P478" s="38"/>
      <c r="Q478" s="38"/>
      <c r="R478" s="38"/>
      <c r="S478" s="38"/>
      <c r="T478" s="38"/>
      <c r="U478" s="94"/>
      <c r="V478" s="38"/>
      <c r="W478" s="51"/>
      <c r="X478" s="51"/>
      <c r="Y478" s="43"/>
      <c r="Z478" s="37"/>
      <c r="AA478" s="37"/>
      <c r="AB478" s="37"/>
      <c r="AC478" s="37"/>
      <c r="AD478" s="82"/>
      <c r="AE478" s="82"/>
      <c r="AF478" s="82"/>
    </row>
    <row r="479" spans="1:32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44"/>
      <c r="P479" s="38"/>
      <c r="Q479" s="38"/>
      <c r="R479" s="38"/>
      <c r="S479" s="38"/>
      <c r="T479" s="38"/>
      <c r="U479" s="94"/>
      <c r="V479" s="38"/>
      <c r="W479" s="51"/>
      <c r="X479" s="51"/>
      <c r="Y479" s="43"/>
      <c r="Z479" s="37"/>
      <c r="AA479" s="37"/>
      <c r="AB479" s="37"/>
      <c r="AC479" s="37"/>
      <c r="AD479" s="82"/>
      <c r="AE479" s="82"/>
      <c r="AF479" s="82"/>
    </row>
    <row r="480" spans="1:32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44"/>
      <c r="P480" s="38"/>
      <c r="Q480" s="38"/>
      <c r="R480" s="38"/>
      <c r="S480" s="38"/>
      <c r="T480" s="38"/>
      <c r="U480" s="94"/>
      <c r="V480" s="38"/>
      <c r="W480" s="51"/>
      <c r="X480" s="51"/>
      <c r="Y480" s="43"/>
      <c r="Z480" s="37"/>
      <c r="AA480" s="37"/>
      <c r="AB480" s="37"/>
      <c r="AC480" s="37"/>
      <c r="AD480" s="82"/>
      <c r="AE480" s="82"/>
      <c r="AF480" s="82"/>
    </row>
    <row r="481" spans="1:32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44"/>
      <c r="P481" s="38"/>
      <c r="Q481" s="38"/>
      <c r="R481" s="38"/>
      <c r="S481" s="38"/>
      <c r="T481" s="38"/>
      <c r="U481" s="94"/>
      <c r="V481" s="38"/>
      <c r="W481" s="51"/>
      <c r="X481" s="51"/>
      <c r="Y481" s="43"/>
      <c r="Z481" s="37"/>
      <c r="AA481" s="37"/>
      <c r="AB481" s="37"/>
      <c r="AC481" s="37"/>
      <c r="AD481" s="82"/>
      <c r="AE481" s="82"/>
      <c r="AF481" s="82"/>
    </row>
    <row r="482" spans="1:32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44"/>
      <c r="P482" s="38"/>
      <c r="Q482" s="38"/>
      <c r="R482" s="38"/>
      <c r="S482" s="38"/>
      <c r="T482" s="38"/>
      <c r="U482" s="94"/>
      <c r="V482" s="38"/>
      <c r="W482" s="51"/>
      <c r="X482" s="51"/>
      <c r="Y482" s="43"/>
      <c r="Z482" s="37"/>
      <c r="AA482" s="37"/>
      <c r="AB482" s="37"/>
      <c r="AC482" s="37"/>
      <c r="AD482" s="82"/>
      <c r="AE482" s="82"/>
      <c r="AF482" s="82"/>
    </row>
    <row r="483" spans="1:32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44"/>
      <c r="P483" s="38"/>
      <c r="Q483" s="38"/>
      <c r="R483" s="38"/>
      <c r="S483" s="38"/>
      <c r="T483" s="38"/>
      <c r="U483" s="94"/>
      <c r="V483" s="38"/>
      <c r="W483" s="51"/>
      <c r="X483" s="51"/>
      <c r="Y483" s="43"/>
      <c r="Z483" s="37"/>
      <c r="AA483" s="37"/>
      <c r="AB483" s="37"/>
      <c r="AC483" s="37"/>
      <c r="AD483" s="82"/>
      <c r="AE483" s="82"/>
      <c r="AF483" s="82"/>
    </row>
    <row r="484" spans="1:32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44"/>
      <c r="P484" s="38"/>
      <c r="Q484" s="38"/>
      <c r="R484" s="38"/>
      <c r="S484" s="38"/>
      <c r="T484" s="38"/>
      <c r="U484" s="94"/>
      <c r="V484" s="38"/>
      <c r="W484" s="51"/>
      <c r="X484" s="51"/>
      <c r="Y484" s="43"/>
      <c r="Z484" s="37"/>
      <c r="AA484" s="37"/>
      <c r="AB484" s="37"/>
      <c r="AC484" s="37"/>
      <c r="AD484" s="82"/>
      <c r="AE484" s="82"/>
      <c r="AF484" s="82"/>
    </row>
    <row r="485" spans="1:32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44"/>
      <c r="P485" s="38"/>
      <c r="Q485" s="38"/>
      <c r="R485" s="38"/>
      <c r="S485" s="38"/>
      <c r="T485" s="38"/>
      <c r="U485" s="94"/>
      <c r="V485" s="38"/>
      <c r="W485" s="51"/>
      <c r="X485" s="51"/>
      <c r="Y485" s="43"/>
      <c r="Z485" s="37"/>
      <c r="AA485" s="37"/>
      <c r="AB485" s="37"/>
      <c r="AC485" s="37"/>
      <c r="AD485" s="82"/>
      <c r="AE485" s="82"/>
      <c r="AF485" s="82"/>
    </row>
    <row r="486" spans="1:32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44"/>
      <c r="P486" s="38"/>
      <c r="Q486" s="38"/>
      <c r="R486" s="38"/>
      <c r="S486" s="38"/>
      <c r="T486" s="38"/>
      <c r="U486" s="94"/>
      <c r="V486" s="38"/>
      <c r="W486" s="51"/>
      <c r="X486" s="51"/>
      <c r="Y486" s="43"/>
      <c r="Z486" s="37"/>
      <c r="AA486" s="37"/>
      <c r="AB486" s="37"/>
      <c r="AC486" s="37"/>
      <c r="AD486" s="82"/>
      <c r="AE486" s="82"/>
      <c r="AF486" s="82"/>
    </row>
    <row r="487" spans="1:32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44"/>
      <c r="P487" s="38"/>
      <c r="Q487" s="38"/>
      <c r="R487" s="38"/>
      <c r="S487" s="38"/>
      <c r="T487" s="38"/>
      <c r="U487" s="94"/>
      <c r="V487" s="38"/>
      <c r="W487" s="51"/>
      <c r="X487" s="51"/>
      <c r="Y487" s="43"/>
      <c r="Z487" s="37"/>
      <c r="AA487" s="37"/>
      <c r="AB487" s="37"/>
      <c r="AC487" s="37"/>
      <c r="AD487" s="82"/>
      <c r="AE487" s="82"/>
      <c r="AF487" s="82"/>
    </row>
    <row r="488" spans="1:32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44"/>
      <c r="P488" s="38"/>
      <c r="Q488" s="38"/>
      <c r="R488" s="38"/>
      <c r="S488" s="38"/>
      <c r="T488" s="38"/>
      <c r="U488" s="94"/>
      <c r="V488" s="38"/>
      <c r="W488" s="51"/>
      <c r="X488" s="51"/>
      <c r="Y488" s="43"/>
      <c r="Z488" s="37"/>
      <c r="AA488" s="37"/>
      <c r="AB488" s="37"/>
      <c r="AC488" s="37"/>
      <c r="AD488" s="82"/>
      <c r="AE488" s="82"/>
      <c r="AF488" s="82"/>
    </row>
    <row r="489" spans="1:32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44"/>
      <c r="P489" s="38"/>
      <c r="Q489" s="38"/>
      <c r="R489" s="38"/>
      <c r="S489" s="38"/>
      <c r="T489" s="38"/>
      <c r="U489" s="94"/>
      <c r="V489" s="38"/>
      <c r="W489" s="51"/>
      <c r="X489" s="51"/>
      <c r="Y489" s="43"/>
      <c r="Z489" s="37"/>
      <c r="AA489" s="37"/>
      <c r="AB489" s="37"/>
      <c r="AC489" s="37"/>
      <c r="AD489" s="82"/>
      <c r="AE489" s="82"/>
      <c r="AF489" s="82"/>
    </row>
    <row r="490" spans="1:32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44"/>
      <c r="P490" s="38"/>
      <c r="Q490" s="38"/>
      <c r="R490" s="38"/>
      <c r="S490" s="38"/>
      <c r="T490" s="38"/>
      <c r="U490" s="94"/>
      <c r="V490" s="38"/>
      <c r="W490" s="51"/>
      <c r="X490" s="51"/>
      <c r="Y490" s="43"/>
      <c r="Z490" s="37"/>
      <c r="AA490" s="37"/>
      <c r="AB490" s="37"/>
      <c r="AC490" s="37"/>
      <c r="AD490" s="82"/>
      <c r="AE490" s="82"/>
      <c r="AF490" s="82"/>
    </row>
    <row r="491" spans="1:32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44"/>
      <c r="P491" s="38"/>
      <c r="Q491" s="38"/>
      <c r="R491" s="38"/>
      <c r="S491" s="38"/>
      <c r="T491" s="38"/>
      <c r="U491" s="94"/>
      <c r="V491" s="38"/>
      <c r="W491" s="51"/>
      <c r="X491" s="51"/>
      <c r="Y491" s="43"/>
      <c r="Z491" s="37"/>
      <c r="AA491" s="37"/>
      <c r="AB491" s="37"/>
      <c r="AC491" s="37"/>
      <c r="AD491" s="82"/>
      <c r="AE491" s="82"/>
      <c r="AF491" s="82"/>
    </row>
    <row r="492" spans="1:32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44"/>
      <c r="P492" s="38"/>
      <c r="Q492" s="38"/>
      <c r="R492" s="38"/>
      <c r="S492" s="38"/>
      <c r="T492" s="38"/>
      <c r="U492" s="94"/>
      <c r="V492" s="38"/>
      <c r="W492" s="51"/>
      <c r="X492" s="51"/>
      <c r="Y492" s="43"/>
      <c r="Z492" s="37"/>
      <c r="AA492" s="37"/>
      <c r="AB492" s="37"/>
      <c r="AC492" s="37"/>
      <c r="AD492" s="82"/>
      <c r="AE492" s="82"/>
      <c r="AF492" s="82"/>
    </row>
    <row r="493" spans="1:32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44"/>
      <c r="P493" s="38"/>
      <c r="Q493" s="38"/>
      <c r="R493" s="38"/>
      <c r="S493" s="38"/>
      <c r="T493" s="38"/>
      <c r="U493" s="94"/>
      <c r="V493" s="38"/>
      <c r="W493" s="51"/>
      <c r="X493" s="51"/>
      <c r="Y493" s="43"/>
      <c r="Z493" s="37"/>
      <c r="AA493" s="37"/>
      <c r="AB493" s="37"/>
      <c r="AC493" s="37"/>
      <c r="AD493" s="82"/>
      <c r="AE493" s="82"/>
      <c r="AF493" s="82"/>
    </row>
    <row r="494" spans="1:32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44"/>
      <c r="P494" s="38"/>
      <c r="Q494" s="38"/>
      <c r="R494" s="38"/>
      <c r="S494" s="38"/>
      <c r="T494" s="38"/>
      <c r="U494" s="94"/>
      <c r="V494" s="38"/>
      <c r="W494" s="51"/>
      <c r="X494" s="51"/>
      <c r="Y494" s="43"/>
      <c r="Z494" s="37"/>
      <c r="AA494" s="37"/>
      <c r="AB494" s="37"/>
      <c r="AC494" s="37"/>
      <c r="AD494" s="82"/>
      <c r="AE494" s="82"/>
      <c r="AF494" s="82"/>
    </row>
    <row r="495" spans="1:32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44"/>
      <c r="P495" s="38"/>
      <c r="Q495" s="38"/>
      <c r="R495" s="38"/>
      <c r="S495" s="38"/>
      <c r="T495" s="38"/>
      <c r="U495" s="94"/>
      <c r="V495" s="38"/>
      <c r="W495" s="51"/>
      <c r="X495" s="51"/>
      <c r="Y495" s="43"/>
      <c r="Z495" s="37"/>
      <c r="AA495" s="37"/>
      <c r="AB495" s="37"/>
      <c r="AC495" s="37"/>
      <c r="AD495" s="82"/>
      <c r="AE495" s="82"/>
      <c r="AF495" s="82"/>
    </row>
    <row r="496" spans="1:32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44"/>
      <c r="P496" s="38"/>
      <c r="Q496" s="38"/>
      <c r="R496" s="38"/>
      <c r="S496" s="38"/>
      <c r="T496" s="38"/>
      <c r="U496" s="94"/>
      <c r="V496" s="38"/>
      <c r="W496" s="51"/>
      <c r="X496" s="51"/>
      <c r="Y496" s="43"/>
      <c r="Z496" s="37"/>
      <c r="AA496" s="37"/>
      <c r="AB496" s="37"/>
      <c r="AC496" s="37"/>
      <c r="AD496" s="82"/>
      <c r="AE496" s="82"/>
      <c r="AF496" s="82"/>
    </row>
    <row r="497" spans="1:32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44"/>
      <c r="P497" s="38"/>
      <c r="Q497" s="38"/>
      <c r="R497" s="38"/>
      <c r="S497" s="38"/>
      <c r="T497" s="38"/>
      <c r="U497" s="94"/>
      <c r="V497" s="38"/>
      <c r="W497" s="51"/>
      <c r="X497" s="51"/>
      <c r="Y497" s="43"/>
      <c r="Z497" s="37"/>
      <c r="AA497" s="37"/>
      <c r="AB497" s="37"/>
      <c r="AC497" s="37"/>
      <c r="AD497" s="82"/>
      <c r="AE497" s="82"/>
      <c r="AF497" s="82"/>
    </row>
    <row r="498" spans="1:32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44"/>
      <c r="P498" s="38"/>
      <c r="Q498" s="38"/>
      <c r="R498" s="38"/>
      <c r="S498" s="38"/>
      <c r="T498" s="38"/>
      <c r="U498" s="94"/>
      <c r="V498" s="38"/>
      <c r="W498" s="51"/>
      <c r="X498" s="51"/>
      <c r="Y498" s="43"/>
      <c r="Z498" s="37"/>
      <c r="AA498" s="37"/>
      <c r="AB498" s="37"/>
      <c r="AC498" s="37"/>
      <c r="AD498" s="82"/>
      <c r="AE498" s="82"/>
      <c r="AF498" s="82"/>
    </row>
    <row r="499" spans="1:32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44"/>
      <c r="P499" s="38"/>
      <c r="Q499" s="38"/>
      <c r="R499" s="38"/>
      <c r="S499" s="38"/>
      <c r="T499" s="38"/>
      <c r="U499" s="94"/>
      <c r="V499" s="38"/>
      <c r="W499" s="51"/>
      <c r="X499" s="51"/>
      <c r="Y499" s="43"/>
      <c r="Z499" s="37"/>
      <c r="AA499" s="37"/>
      <c r="AB499" s="37"/>
      <c r="AC499" s="37"/>
      <c r="AD499" s="82"/>
      <c r="AE499" s="82"/>
      <c r="AF499" s="82"/>
    </row>
    <row r="500" spans="1:32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44"/>
      <c r="P500" s="38"/>
      <c r="Q500" s="38"/>
      <c r="R500" s="38"/>
      <c r="S500" s="38"/>
      <c r="T500" s="38"/>
      <c r="U500" s="94"/>
      <c r="V500" s="38"/>
      <c r="W500" s="51"/>
      <c r="X500" s="51"/>
      <c r="Y500" s="43"/>
      <c r="Z500" s="37"/>
      <c r="AA500" s="37"/>
      <c r="AB500" s="37"/>
      <c r="AC500" s="37"/>
      <c r="AD500" s="82"/>
      <c r="AE500" s="82"/>
      <c r="AF500" s="82"/>
    </row>
    <row r="501" spans="1:32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44"/>
      <c r="P501" s="38"/>
      <c r="Q501" s="38"/>
      <c r="R501" s="38"/>
      <c r="S501" s="38"/>
      <c r="T501" s="38"/>
      <c r="U501" s="94"/>
      <c r="V501" s="38"/>
      <c r="W501" s="51"/>
      <c r="X501" s="51"/>
      <c r="Y501" s="43"/>
      <c r="Z501" s="37"/>
      <c r="AA501" s="37"/>
      <c r="AB501" s="37"/>
      <c r="AC501" s="37"/>
      <c r="AD501" s="82"/>
      <c r="AE501" s="82"/>
      <c r="AF501" s="82"/>
    </row>
    <row r="502" spans="1:32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44"/>
      <c r="P502" s="38"/>
      <c r="Q502" s="38"/>
      <c r="R502" s="38"/>
      <c r="S502" s="38"/>
      <c r="T502" s="38"/>
      <c r="U502" s="94"/>
      <c r="V502" s="38"/>
      <c r="W502" s="51"/>
      <c r="X502" s="51"/>
      <c r="Y502" s="43"/>
      <c r="Z502" s="37"/>
      <c r="AA502" s="37"/>
      <c r="AB502" s="37"/>
      <c r="AC502" s="37"/>
      <c r="AD502" s="82"/>
      <c r="AE502" s="82"/>
      <c r="AF502" s="82"/>
    </row>
    <row r="503" spans="1:32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44"/>
      <c r="P503" s="38"/>
      <c r="Q503" s="38"/>
      <c r="R503" s="38"/>
      <c r="S503" s="38"/>
      <c r="T503" s="38"/>
      <c r="U503" s="94"/>
      <c r="V503" s="38"/>
      <c r="W503" s="51"/>
      <c r="X503" s="51"/>
      <c r="Y503" s="43"/>
      <c r="Z503" s="37"/>
      <c r="AA503" s="37"/>
      <c r="AB503" s="37"/>
      <c r="AC503" s="37"/>
      <c r="AD503" s="82"/>
      <c r="AE503" s="82"/>
      <c r="AF503" s="82"/>
    </row>
    <row r="504" spans="1:32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44"/>
      <c r="P504" s="38"/>
      <c r="Q504" s="38"/>
      <c r="R504" s="38"/>
      <c r="S504" s="38"/>
      <c r="T504" s="38"/>
      <c r="U504" s="94"/>
      <c r="V504" s="38"/>
      <c r="W504" s="51"/>
      <c r="X504" s="51"/>
      <c r="Y504" s="43"/>
      <c r="Z504" s="37"/>
      <c r="AA504" s="37"/>
      <c r="AB504" s="37"/>
      <c r="AC504" s="37"/>
      <c r="AD504" s="82"/>
      <c r="AE504" s="82"/>
      <c r="AF504" s="82"/>
    </row>
    <row r="505" spans="1:32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44"/>
      <c r="P505" s="38"/>
      <c r="Q505" s="38"/>
      <c r="R505" s="38"/>
      <c r="S505" s="38"/>
      <c r="T505" s="38"/>
      <c r="U505" s="94"/>
      <c r="V505" s="38"/>
      <c r="W505" s="51"/>
      <c r="X505" s="51"/>
      <c r="Y505" s="43"/>
      <c r="Z505" s="37"/>
      <c r="AA505" s="37"/>
      <c r="AB505" s="37"/>
      <c r="AC505" s="37"/>
      <c r="AD505" s="82"/>
      <c r="AE505" s="82"/>
      <c r="AF505" s="82"/>
    </row>
    <row r="506" spans="1:32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44"/>
      <c r="P506" s="38"/>
      <c r="Q506" s="38"/>
      <c r="R506" s="38"/>
      <c r="S506" s="38"/>
      <c r="T506" s="38"/>
      <c r="U506" s="94"/>
      <c r="V506" s="38"/>
      <c r="W506" s="51"/>
      <c r="X506" s="51"/>
      <c r="Y506" s="43"/>
      <c r="Z506" s="37"/>
      <c r="AA506" s="37"/>
      <c r="AB506" s="37"/>
      <c r="AC506" s="37"/>
      <c r="AD506" s="82"/>
      <c r="AE506" s="82"/>
      <c r="AF506" s="82"/>
    </row>
    <row r="507" spans="1:32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44"/>
      <c r="P507" s="38"/>
      <c r="Q507" s="38"/>
      <c r="R507" s="38"/>
      <c r="S507" s="38"/>
      <c r="T507" s="38"/>
      <c r="U507" s="94"/>
      <c r="V507" s="38"/>
      <c r="W507" s="51"/>
      <c r="X507" s="51"/>
      <c r="Y507" s="43"/>
      <c r="Z507" s="37"/>
      <c r="AA507" s="37"/>
      <c r="AB507" s="37"/>
      <c r="AC507" s="37"/>
      <c r="AD507" s="82"/>
      <c r="AE507" s="82"/>
      <c r="AF507" s="82"/>
    </row>
    <row r="508" spans="1:32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44"/>
      <c r="P508" s="38"/>
      <c r="Q508" s="38"/>
      <c r="R508" s="38"/>
      <c r="S508" s="38"/>
      <c r="T508" s="38"/>
      <c r="U508" s="94"/>
      <c r="V508" s="38"/>
      <c r="W508" s="51"/>
      <c r="X508" s="51"/>
      <c r="Y508" s="43"/>
      <c r="Z508" s="37"/>
      <c r="AA508" s="37"/>
      <c r="AB508" s="37"/>
      <c r="AC508" s="37"/>
      <c r="AD508" s="82"/>
      <c r="AE508" s="82"/>
      <c r="AF508" s="82"/>
    </row>
    <row r="509" spans="1:32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44"/>
      <c r="P509" s="38"/>
      <c r="Q509" s="38"/>
      <c r="R509" s="38"/>
      <c r="S509" s="38"/>
      <c r="T509" s="38"/>
      <c r="U509" s="94"/>
      <c r="V509" s="38"/>
      <c r="W509" s="51"/>
      <c r="X509" s="51"/>
      <c r="Y509" s="43"/>
      <c r="Z509" s="37"/>
      <c r="AA509" s="37"/>
      <c r="AB509" s="37"/>
      <c r="AC509" s="37"/>
      <c r="AD509" s="82"/>
      <c r="AE509" s="82"/>
      <c r="AF509" s="82"/>
    </row>
    <row r="510" spans="1:32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44"/>
      <c r="P510" s="38"/>
      <c r="Q510" s="38"/>
      <c r="R510" s="38"/>
      <c r="S510" s="38"/>
      <c r="T510" s="38"/>
      <c r="U510" s="94"/>
      <c r="V510" s="38"/>
      <c r="W510" s="51"/>
      <c r="X510" s="51"/>
      <c r="Y510" s="43"/>
      <c r="Z510" s="37"/>
      <c r="AA510" s="37"/>
      <c r="AB510" s="37"/>
      <c r="AC510" s="37"/>
      <c r="AD510" s="82"/>
      <c r="AE510" s="82"/>
      <c r="AF510" s="82"/>
    </row>
    <row r="511" spans="1:32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44"/>
      <c r="P511" s="38"/>
      <c r="Q511" s="38"/>
      <c r="R511" s="38"/>
      <c r="S511" s="38"/>
      <c r="T511" s="38"/>
      <c r="U511" s="94"/>
      <c r="V511" s="38"/>
      <c r="W511" s="51"/>
      <c r="X511" s="51"/>
      <c r="Y511" s="43"/>
      <c r="Z511" s="37"/>
      <c r="AA511" s="37"/>
      <c r="AB511" s="37"/>
      <c r="AC511" s="37"/>
      <c r="AD511" s="82"/>
      <c r="AE511" s="82"/>
      <c r="AF511" s="82"/>
    </row>
    <row r="512" spans="1:32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44"/>
      <c r="P512" s="38"/>
      <c r="Q512" s="38"/>
      <c r="R512" s="38"/>
      <c r="S512" s="38"/>
      <c r="T512" s="38"/>
      <c r="U512" s="94"/>
      <c r="V512" s="38"/>
      <c r="W512" s="51"/>
      <c r="X512" s="51"/>
      <c r="Y512" s="43"/>
      <c r="Z512" s="37"/>
      <c r="AA512" s="37"/>
      <c r="AB512" s="37"/>
      <c r="AC512" s="37"/>
      <c r="AD512" s="82"/>
      <c r="AE512" s="82"/>
      <c r="AF512" s="82"/>
    </row>
    <row r="513" spans="1:32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44"/>
      <c r="P513" s="38"/>
      <c r="Q513" s="38"/>
      <c r="R513" s="38"/>
      <c r="S513" s="38"/>
      <c r="T513" s="38"/>
      <c r="U513" s="94"/>
      <c r="V513" s="38"/>
      <c r="W513" s="51"/>
      <c r="X513" s="51"/>
      <c r="Y513" s="43"/>
      <c r="Z513" s="37"/>
      <c r="AA513" s="37"/>
      <c r="AB513" s="37"/>
      <c r="AC513" s="37"/>
      <c r="AD513" s="82"/>
      <c r="AE513" s="82"/>
      <c r="AF513" s="82"/>
    </row>
    <row r="514" spans="1:32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44"/>
      <c r="P514" s="38"/>
      <c r="Q514" s="38"/>
      <c r="R514" s="38"/>
      <c r="S514" s="38"/>
      <c r="T514" s="38"/>
      <c r="U514" s="94"/>
      <c r="V514" s="38"/>
      <c r="W514" s="51"/>
      <c r="X514" s="51"/>
      <c r="Y514" s="43"/>
      <c r="Z514" s="37"/>
      <c r="AA514" s="37"/>
      <c r="AB514" s="37"/>
      <c r="AC514" s="37"/>
      <c r="AD514" s="82"/>
      <c r="AE514" s="82"/>
      <c r="AF514" s="82"/>
    </row>
    <row r="515" spans="1:32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44"/>
      <c r="P515" s="38"/>
      <c r="Q515" s="38"/>
      <c r="R515" s="38"/>
      <c r="S515" s="38"/>
      <c r="T515" s="38"/>
      <c r="U515" s="94"/>
      <c r="V515" s="38"/>
      <c r="W515" s="51"/>
      <c r="X515" s="51"/>
      <c r="Y515" s="43"/>
      <c r="Z515" s="37"/>
      <c r="AA515" s="37"/>
      <c r="AB515" s="37"/>
      <c r="AC515" s="37"/>
      <c r="AD515" s="82"/>
      <c r="AE515" s="82"/>
      <c r="AF515" s="82"/>
    </row>
    <row r="516" spans="1:32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44"/>
      <c r="P516" s="38"/>
      <c r="Q516" s="38"/>
      <c r="R516" s="38"/>
      <c r="S516" s="38"/>
      <c r="T516" s="38"/>
      <c r="U516" s="94"/>
      <c r="V516" s="38"/>
      <c r="W516" s="51"/>
      <c r="X516" s="51"/>
      <c r="Y516" s="43"/>
      <c r="Z516" s="37"/>
      <c r="AA516" s="37"/>
      <c r="AB516" s="37"/>
      <c r="AC516" s="37"/>
      <c r="AD516" s="82"/>
      <c r="AE516" s="82"/>
      <c r="AF516" s="82"/>
    </row>
    <row r="517" spans="1:32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44"/>
      <c r="P517" s="38"/>
      <c r="Q517" s="38"/>
      <c r="R517" s="38"/>
      <c r="S517" s="38"/>
      <c r="T517" s="38"/>
      <c r="U517" s="94"/>
      <c r="V517" s="38"/>
      <c r="W517" s="51"/>
      <c r="X517" s="51"/>
      <c r="Y517" s="43"/>
      <c r="Z517" s="37"/>
      <c r="AA517" s="37"/>
      <c r="AB517" s="37"/>
      <c r="AC517" s="37"/>
      <c r="AD517" s="82"/>
      <c r="AE517" s="82"/>
      <c r="AF517" s="82"/>
    </row>
    <row r="518" spans="1:32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44"/>
      <c r="P518" s="38"/>
      <c r="Q518" s="38"/>
      <c r="R518" s="38"/>
      <c r="S518" s="38"/>
      <c r="T518" s="38"/>
      <c r="U518" s="94"/>
      <c r="V518" s="38"/>
      <c r="W518" s="51"/>
      <c r="X518" s="51"/>
      <c r="Y518" s="43"/>
      <c r="Z518" s="37"/>
      <c r="AA518" s="37"/>
      <c r="AB518" s="37"/>
      <c r="AC518" s="37"/>
      <c r="AD518" s="82"/>
      <c r="AE518" s="82"/>
      <c r="AF518" s="82"/>
    </row>
    <row r="519" spans="1:32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44"/>
      <c r="P519" s="38"/>
      <c r="Q519" s="38"/>
      <c r="R519" s="38"/>
      <c r="S519" s="38"/>
      <c r="T519" s="38"/>
      <c r="U519" s="94"/>
      <c r="V519" s="38"/>
      <c r="W519" s="51"/>
      <c r="X519" s="51"/>
      <c r="Y519" s="43"/>
      <c r="Z519" s="37"/>
      <c r="AA519" s="37"/>
      <c r="AB519" s="37"/>
      <c r="AC519" s="37"/>
      <c r="AD519" s="82"/>
      <c r="AE519" s="82"/>
      <c r="AF519" s="82"/>
    </row>
    <row r="520" spans="1:32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44"/>
      <c r="P520" s="38"/>
      <c r="Q520" s="38"/>
      <c r="R520" s="38"/>
      <c r="S520" s="38"/>
      <c r="T520" s="38"/>
      <c r="U520" s="94"/>
      <c r="V520" s="38"/>
      <c r="W520" s="51"/>
      <c r="X520" s="51"/>
      <c r="Y520" s="43"/>
      <c r="Z520" s="37"/>
      <c r="AA520" s="37"/>
      <c r="AB520" s="37"/>
      <c r="AC520" s="37"/>
      <c r="AD520" s="82"/>
      <c r="AE520" s="82"/>
      <c r="AF520" s="82"/>
    </row>
    <row r="521" spans="1:32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44"/>
      <c r="P521" s="38"/>
      <c r="Q521" s="38"/>
      <c r="R521" s="38"/>
      <c r="S521" s="38"/>
      <c r="T521" s="38"/>
      <c r="U521" s="94"/>
      <c r="V521" s="38"/>
      <c r="W521" s="51"/>
      <c r="X521" s="51"/>
      <c r="Y521" s="43"/>
      <c r="Z521" s="37"/>
      <c r="AA521" s="37"/>
      <c r="AB521" s="37"/>
      <c r="AC521" s="37"/>
      <c r="AD521" s="82"/>
      <c r="AE521" s="82"/>
      <c r="AF521" s="82"/>
    </row>
    <row r="522" spans="1:32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44"/>
      <c r="P522" s="38"/>
      <c r="Q522" s="38"/>
      <c r="R522" s="38"/>
      <c r="S522" s="38"/>
      <c r="T522" s="38"/>
      <c r="U522" s="94"/>
      <c r="V522" s="38"/>
      <c r="W522" s="51"/>
      <c r="X522" s="51"/>
      <c r="Y522" s="43"/>
      <c r="Z522" s="37"/>
      <c r="AA522" s="37"/>
      <c r="AB522" s="37"/>
      <c r="AC522" s="37"/>
      <c r="AD522" s="82"/>
      <c r="AE522" s="82"/>
      <c r="AF522" s="82"/>
    </row>
    <row r="523" spans="1:32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44"/>
      <c r="P523" s="38"/>
      <c r="Q523" s="38"/>
      <c r="R523" s="38"/>
      <c r="S523" s="38"/>
      <c r="T523" s="38"/>
      <c r="U523" s="94"/>
      <c r="V523" s="38"/>
      <c r="W523" s="51"/>
      <c r="X523" s="51"/>
      <c r="Y523" s="43"/>
      <c r="Z523" s="37"/>
      <c r="AA523" s="37"/>
      <c r="AB523" s="37"/>
      <c r="AC523" s="37"/>
      <c r="AD523" s="82"/>
      <c r="AE523" s="82"/>
      <c r="AF523" s="82"/>
    </row>
    <row r="524" spans="1:32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44"/>
      <c r="P524" s="38"/>
      <c r="Q524" s="38"/>
      <c r="R524" s="38"/>
      <c r="S524" s="38"/>
      <c r="T524" s="38"/>
      <c r="U524" s="94"/>
      <c r="V524" s="38"/>
      <c r="W524" s="51"/>
      <c r="X524" s="51"/>
      <c r="Y524" s="43"/>
      <c r="Z524" s="37"/>
      <c r="AA524" s="37"/>
      <c r="AB524" s="37"/>
      <c r="AC524" s="37"/>
      <c r="AD524" s="82"/>
      <c r="AE524" s="82"/>
      <c r="AF524" s="82"/>
    </row>
    <row r="525" spans="1:32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44"/>
      <c r="P525" s="38"/>
      <c r="Q525" s="38"/>
      <c r="R525" s="38"/>
      <c r="S525" s="38"/>
      <c r="T525" s="38"/>
      <c r="U525" s="94"/>
      <c r="V525" s="38"/>
      <c r="W525" s="51"/>
      <c r="X525" s="51"/>
      <c r="Y525" s="43"/>
      <c r="Z525" s="37"/>
      <c r="AA525" s="37"/>
      <c r="AB525" s="37"/>
      <c r="AC525" s="37"/>
      <c r="AD525" s="82"/>
      <c r="AE525" s="82"/>
      <c r="AF525" s="82"/>
    </row>
    <row r="526" spans="1:32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44"/>
      <c r="P526" s="38"/>
      <c r="Q526" s="38"/>
      <c r="R526" s="38"/>
      <c r="S526" s="38"/>
      <c r="T526" s="38"/>
      <c r="U526" s="94"/>
      <c r="V526" s="38"/>
      <c r="W526" s="51"/>
      <c r="X526" s="51"/>
      <c r="Y526" s="43"/>
      <c r="Z526" s="37"/>
      <c r="AA526" s="37"/>
      <c r="AB526" s="37"/>
      <c r="AC526" s="37"/>
      <c r="AD526" s="82"/>
      <c r="AE526" s="82"/>
      <c r="AF526" s="82"/>
    </row>
    <row r="527" spans="1:32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44"/>
      <c r="P527" s="38"/>
      <c r="Q527" s="38"/>
      <c r="R527" s="38"/>
      <c r="S527" s="38"/>
      <c r="T527" s="38"/>
      <c r="U527" s="94"/>
      <c r="V527" s="38"/>
      <c r="W527" s="51"/>
      <c r="X527" s="51"/>
      <c r="Y527" s="43"/>
      <c r="Z527" s="37"/>
      <c r="AA527" s="37"/>
      <c r="AB527" s="37"/>
      <c r="AC527" s="37"/>
      <c r="AD527" s="82"/>
      <c r="AE527" s="82"/>
      <c r="AF527" s="82"/>
    </row>
    <row r="528" spans="1:32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44"/>
      <c r="P528" s="38"/>
      <c r="Q528" s="38"/>
      <c r="R528" s="38"/>
      <c r="S528" s="38"/>
      <c r="T528" s="38"/>
      <c r="U528" s="94"/>
      <c r="V528" s="38"/>
      <c r="W528" s="51"/>
      <c r="X528" s="51"/>
      <c r="Y528" s="43"/>
      <c r="Z528" s="37"/>
      <c r="AA528" s="37"/>
      <c r="AB528" s="37"/>
      <c r="AC528" s="37"/>
      <c r="AD528" s="82"/>
      <c r="AE528" s="82"/>
      <c r="AF528" s="82"/>
    </row>
    <row r="529" spans="1:32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44"/>
      <c r="P529" s="38"/>
      <c r="Q529" s="38"/>
      <c r="R529" s="38"/>
      <c r="S529" s="38"/>
      <c r="T529" s="38"/>
      <c r="U529" s="94"/>
      <c r="V529" s="38"/>
      <c r="W529" s="51"/>
      <c r="X529" s="51"/>
      <c r="Y529" s="43"/>
      <c r="Z529" s="37"/>
      <c r="AA529" s="37"/>
      <c r="AB529" s="37"/>
      <c r="AC529" s="37"/>
      <c r="AD529" s="82"/>
      <c r="AE529" s="82"/>
      <c r="AF529" s="82"/>
    </row>
    <row r="530" spans="1:32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44"/>
      <c r="P530" s="38"/>
      <c r="Q530" s="38"/>
      <c r="R530" s="38"/>
      <c r="S530" s="38"/>
      <c r="T530" s="38"/>
      <c r="U530" s="94"/>
      <c r="V530" s="38"/>
      <c r="W530" s="51"/>
      <c r="X530" s="51"/>
      <c r="Y530" s="43"/>
      <c r="Z530" s="37"/>
      <c r="AA530" s="37"/>
      <c r="AB530" s="37"/>
      <c r="AC530" s="37"/>
      <c r="AD530" s="82"/>
      <c r="AE530" s="82"/>
      <c r="AF530" s="82"/>
    </row>
    <row r="531" spans="1:32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44"/>
      <c r="P531" s="38"/>
      <c r="Q531" s="38"/>
      <c r="R531" s="38"/>
      <c r="S531" s="38"/>
      <c r="T531" s="38"/>
      <c r="U531" s="94"/>
      <c r="V531" s="38"/>
      <c r="W531" s="51"/>
      <c r="X531" s="51"/>
      <c r="Y531" s="43"/>
      <c r="Z531" s="37"/>
      <c r="AA531" s="37"/>
      <c r="AB531" s="37"/>
      <c r="AC531" s="37"/>
      <c r="AD531" s="82"/>
      <c r="AE531" s="82"/>
      <c r="AF531" s="82"/>
    </row>
    <row r="532" spans="1:32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44"/>
      <c r="P532" s="38"/>
      <c r="Q532" s="38"/>
      <c r="R532" s="38"/>
      <c r="S532" s="38"/>
      <c r="T532" s="38"/>
      <c r="U532" s="94"/>
      <c r="V532" s="38"/>
      <c r="W532" s="51"/>
      <c r="X532" s="51"/>
      <c r="Y532" s="43"/>
      <c r="Z532" s="37"/>
      <c r="AA532" s="37"/>
      <c r="AB532" s="37"/>
      <c r="AC532" s="37"/>
      <c r="AD532" s="82"/>
      <c r="AE532" s="82"/>
      <c r="AF532" s="82"/>
    </row>
    <row r="533" spans="1:32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44"/>
      <c r="P533" s="38"/>
      <c r="Q533" s="38"/>
      <c r="R533" s="38"/>
      <c r="S533" s="38"/>
      <c r="T533" s="38"/>
      <c r="U533" s="94"/>
      <c r="V533" s="38"/>
      <c r="W533" s="51"/>
      <c r="X533" s="51"/>
      <c r="Y533" s="43"/>
      <c r="Z533" s="37"/>
      <c r="AA533" s="37"/>
      <c r="AB533" s="37"/>
      <c r="AC533" s="37"/>
      <c r="AD533" s="82"/>
      <c r="AE533" s="82"/>
      <c r="AF533" s="82"/>
    </row>
    <row r="534" spans="1:32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44"/>
      <c r="P534" s="38"/>
      <c r="Q534" s="38"/>
      <c r="R534" s="38"/>
      <c r="S534" s="38"/>
      <c r="T534" s="38"/>
      <c r="U534" s="94"/>
      <c r="V534" s="38"/>
      <c r="W534" s="51"/>
      <c r="X534" s="51"/>
      <c r="Y534" s="43"/>
      <c r="Z534" s="37"/>
      <c r="AA534" s="37"/>
      <c r="AB534" s="37"/>
      <c r="AC534" s="37"/>
      <c r="AD534" s="82"/>
      <c r="AE534" s="82"/>
      <c r="AF534" s="82"/>
    </row>
    <row r="535" spans="1:32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44"/>
      <c r="P535" s="38"/>
      <c r="Q535" s="38"/>
      <c r="R535" s="38"/>
      <c r="S535" s="38"/>
      <c r="T535" s="38"/>
      <c r="U535" s="94"/>
      <c r="V535" s="38"/>
      <c r="W535" s="51"/>
      <c r="X535" s="51"/>
      <c r="Y535" s="43"/>
      <c r="Z535" s="37"/>
      <c r="AA535" s="37"/>
      <c r="AB535" s="37"/>
      <c r="AC535" s="37"/>
      <c r="AD535" s="82"/>
      <c r="AE535" s="82"/>
      <c r="AF535" s="82"/>
    </row>
    <row r="536" spans="1:32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44"/>
      <c r="P536" s="38"/>
      <c r="Q536" s="38"/>
      <c r="R536" s="38"/>
      <c r="S536" s="38"/>
      <c r="T536" s="38"/>
      <c r="U536" s="94"/>
      <c r="V536" s="38"/>
      <c r="W536" s="51"/>
      <c r="X536" s="51"/>
      <c r="Y536" s="43"/>
      <c r="Z536" s="37"/>
      <c r="AA536" s="37"/>
      <c r="AB536" s="37"/>
      <c r="AC536" s="37"/>
      <c r="AD536" s="82"/>
      <c r="AE536" s="82"/>
      <c r="AF536" s="82"/>
    </row>
    <row r="537" spans="1:32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44"/>
      <c r="P537" s="38"/>
      <c r="Q537" s="38"/>
      <c r="R537" s="38"/>
      <c r="S537" s="38"/>
      <c r="T537" s="38"/>
      <c r="U537" s="94"/>
      <c r="V537" s="38"/>
      <c r="W537" s="51"/>
      <c r="X537" s="51"/>
      <c r="Y537" s="43"/>
      <c r="Z537" s="37"/>
      <c r="AA537" s="37"/>
      <c r="AB537" s="37"/>
      <c r="AC537" s="37"/>
      <c r="AD537" s="82"/>
      <c r="AE537" s="82"/>
      <c r="AF537" s="82"/>
    </row>
    <row r="538" spans="1:32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44"/>
      <c r="P538" s="38"/>
      <c r="Q538" s="38"/>
      <c r="R538" s="38"/>
      <c r="S538" s="38"/>
      <c r="T538" s="38"/>
      <c r="U538" s="94"/>
      <c r="V538" s="38"/>
      <c r="W538" s="51"/>
      <c r="X538" s="51"/>
      <c r="Y538" s="43"/>
      <c r="Z538" s="37"/>
      <c r="AA538" s="37"/>
      <c r="AB538" s="37"/>
      <c r="AC538" s="37"/>
      <c r="AD538" s="82"/>
      <c r="AE538" s="82"/>
      <c r="AF538" s="82"/>
    </row>
    <row r="539" spans="1:32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44"/>
      <c r="P539" s="38"/>
      <c r="Q539" s="38"/>
      <c r="R539" s="38"/>
      <c r="S539" s="38"/>
      <c r="T539" s="38"/>
      <c r="U539" s="94"/>
      <c r="V539" s="38"/>
      <c r="W539" s="51"/>
      <c r="X539" s="51"/>
      <c r="Y539" s="43"/>
      <c r="Z539" s="37"/>
      <c r="AA539" s="37"/>
      <c r="AB539" s="37"/>
      <c r="AC539" s="37"/>
      <c r="AD539" s="82"/>
      <c r="AE539" s="82"/>
      <c r="AF539" s="82"/>
    </row>
    <row r="540" spans="1:32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44"/>
      <c r="P540" s="38"/>
      <c r="Q540" s="38"/>
      <c r="R540" s="38"/>
      <c r="S540" s="38"/>
      <c r="T540" s="38"/>
      <c r="U540" s="94"/>
      <c r="V540" s="38"/>
      <c r="W540" s="51"/>
      <c r="X540" s="51"/>
      <c r="Y540" s="43"/>
      <c r="Z540" s="37"/>
      <c r="AA540" s="37"/>
      <c r="AB540" s="37"/>
      <c r="AC540" s="37"/>
      <c r="AD540" s="82"/>
      <c r="AE540" s="82"/>
      <c r="AF540" s="82"/>
    </row>
    <row r="541" spans="1:32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44"/>
      <c r="P541" s="38"/>
      <c r="Q541" s="38"/>
      <c r="R541" s="38"/>
      <c r="S541" s="38"/>
      <c r="T541" s="38"/>
      <c r="U541" s="94"/>
      <c r="V541" s="38"/>
      <c r="W541" s="51"/>
      <c r="X541" s="51"/>
      <c r="Y541" s="43"/>
      <c r="Z541" s="37"/>
      <c r="AA541" s="37"/>
      <c r="AB541" s="37"/>
      <c r="AC541" s="37"/>
      <c r="AD541" s="82"/>
      <c r="AE541" s="82"/>
      <c r="AF541" s="82"/>
    </row>
    <row r="542" spans="1:32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44"/>
      <c r="P542" s="38"/>
      <c r="Q542" s="38"/>
      <c r="R542" s="38"/>
      <c r="S542" s="38"/>
      <c r="T542" s="38"/>
      <c r="U542" s="94"/>
      <c r="V542" s="38"/>
      <c r="W542" s="51"/>
      <c r="X542" s="51"/>
      <c r="Y542" s="43"/>
      <c r="Z542" s="37"/>
      <c r="AA542" s="37"/>
      <c r="AB542" s="37"/>
      <c r="AC542" s="37"/>
      <c r="AD542" s="82"/>
      <c r="AE542" s="82"/>
      <c r="AF542" s="82"/>
    </row>
    <row r="543" spans="1:32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44"/>
      <c r="P543" s="38"/>
      <c r="Q543" s="38"/>
      <c r="R543" s="38"/>
      <c r="S543" s="38"/>
      <c r="T543" s="38"/>
      <c r="U543" s="94"/>
      <c r="V543" s="38"/>
      <c r="W543" s="51"/>
      <c r="X543" s="51"/>
      <c r="Y543" s="43"/>
      <c r="Z543" s="37"/>
      <c r="AA543" s="37"/>
      <c r="AB543" s="37"/>
      <c r="AC543" s="37"/>
      <c r="AD543" s="82"/>
      <c r="AE543" s="82"/>
      <c r="AF543" s="82"/>
    </row>
    <row r="544" spans="1:32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44"/>
      <c r="P544" s="38"/>
      <c r="Q544" s="38"/>
      <c r="R544" s="38"/>
      <c r="S544" s="38"/>
      <c r="T544" s="38"/>
      <c r="U544" s="94"/>
      <c r="V544" s="38"/>
      <c r="W544" s="51"/>
      <c r="X544" s="51"/>
      <c r="Y544" s="43"/>
      <c r="Z544" s="37"/>
      <c r="AA544" s="37"/>
      <c r="AB544" s="37"/>
      <c r="AC544" s="37"/>
      <c r="AD544" s="82"/>
      <c r="AE544" s="82"/>
      <c r="AF544" s="82"/>
    </row>
    <row r="545" spans="1:32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44"/>
      <c r="P545" s="38"/>
      <c r="Q545" s="38"/>
      <c r="R545" s="38"/>
      <c r="S545" s="38"/>
      <c r="T545" s="38"/>
      <c r="U545" s="94"/>
      <c r="V545" s="38"/>
      <c r="W545" s="51"/>
      <c r="X545" s="51"/>
      <c r="Y545" s="43"/>
      <c r="Z545" s="37"/>
      <c r="AA545" s="37"/>
      <c r="AB545" s="37"/>
      <c r="AC545" s="37"/>
      <c r="AD545" s="82"/>
      <c r="AE545" s="82"/>
      <c r="AF545" s="82"/>
    </row>
    <row r="546" spans="1:32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44"/>
      <c r="P546" s="38"/>
      <c r="Q546" s="38"/>
      <c r="R546" s="38"/>
      <c r="S546" s="38"/>
      <c r="T546" s="38"/>
      <c r="U546" s="94"/>
      <c r="V546" s="38"/>
      <c r="W546" s="51"/>
      <c r="X546" s="51"/>
      <c r="Y546" s="43"/>
      <c r="Z546" s="37"/>
      <c r="AA546" s="37"/>
      <c r="AB546" s="37"/>
      <c r="AC546" s="37"/>
      <c r="AD546" s="82"/>
      <c r="AE546" s="82"/>
      <c r="AF546" s="82"/>
    </row>
    <row r="547" spans="1:32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44"/>
      <c r="P547" s="38"/>
      <c r="Q547" s="38"/>
      <c r="R547" s="38"/>
      <c r="S547" s="38"/>
      <c r="T547" s="38"/>
      <c r="U547" s="94"/>
      <c r="V547" s="38"/>
      <c r="W547" s="51"/>
      <c r="X547" s="51"/>
      <c r="Y547" s="43"/>
      <c r="Z547" s="37"/>
      <c r="AA547" s="37"/>
      <c r="AB547" s="37"/>
      <c r="AC547" s="37"/>
      <c r="AD547" s="82"/>
      <c r="AE547" s="82"/>
      <c r="AF547" s="82"/>
    </row>
    <row r="548" spans="1:32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44"/>
      <c r="P548" s="38"/>
      <c r="Q548" s="38"/>
      <c r="R548" s="38"/>
      <c r="S548" s="38"/>
      <c r="T548" s="38"/>
      <c r="U548" s="94"/>
      <c r="V548" s="38"/>
      <c r="W548" s="51"/>
      <c r="X548" s="51"/>
      <c r="Y548" s="43"/>
      <c r="Z548" s="37"/>
      <c r="AA548" s="37"/>
      <c r="AB548" s="37"/>
      <c r="AC548" s="37"/>
      <c r="AD548" s="82"/>
      <c r="AE548" s="82"/>
      <c r="AF548" s="82"/>
    </row>
    <row r="549" spans="1:32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44"/>
      <c r="P549" s="38"/>
      <c r="Q549" s="38"/>
      <c r="R549" s="38"/>
      <c r="S549" s="38"/>
      <c r="T549" s="38"/>
      <c r="U549" s="94"/>
      <c r="V549" s="38"/>
      <c r="W549" s="51"/>
      <c r="X549" s="51"/>
      <c r="Y549" s="43"/>
      <c r="Z549" s="37"/>
      <c r="AA549" s="37"/>
      <c r="AB549" s="37"/>
      <c r="AC549" s="37"/>
      <c r="AD549" s="82"/>
      <c r="AE549" s="82"/>
      <c r="AF549" s="82"/>
    </row>
    <row r="550" spans="1:32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44"/>
      <c r="P550" s="38"/>
      <c r="Q550" s="38"/>
      <c r="R550" s="38"/>
      <c r="S550" s="38"/>
      <c r="T550" s="38"/>
      <c r="U550" s="94"/>
      <c r="V550" s="38"/>
      <c r="W550" s="51"/>
      <c r="X550" s="51"/>
      <c r="Y550" s="43"/>
      <c r="Z550" s="37"/>
      <c r="AA550" s="37"/>
      <c r="AB550" s="37"/>
      <c r="AC550" s="37"/>
      <c r="AD550" s="82"/>
      <c r="AE550" s="82"/>
      <c r="AF550" s="82"/>
    </row>
    <row r="551" spans="1:32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44"/>
      <c r="P551" s="38"/>
      <c r="Q551" s="38"/>
      <c r="R551" s="38"/>
      <c r="S551" s="38"/>
      <c r="T551" s="38"/>
      <c r="U551" s="94"/>
      <c r="V551" s="38"/>
      <c r="W551" s="51"/>
      <c r="X551" s="51"/>
      <c r="Y551" s="43"/>
      <c r="Z551" s="37"/>
      <c r="AA551" s="37"/>
      <c r="AB551" s="37"/>
      <c r="AC551" s="37"/>
      <c r="AD551" s="82"/>
      <c r="AE551" s="82"/>
      <c r="AF551" s="82"/>
    </row>
    <row r="552" spans="1:32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44"/>
      <c r="P552" s="38"/>
      <c r="Q552" s="38"/>
      <c r="R552" s="38"/>
      <c r="S552" s="38"/>
      <c r="T552" s="38"/>
      <c r="U552" s="94"/>
      <c r="V552" s="38"/>
      <c r="W552" s="51"/>
      <c r="X552" s="51"/>
      <c r="Y552" s="43"/>
      <c r="Z552" s="37"/>
      <c r="AA552" s="37"/>
      <c r="AB552" s="37"/>
      <c r="AC552" s="37"/>
      <c r="AD552" s="82"/>
      <c r="AE552" s="82"/>
      <c r="AF552" s="82"/>
    </row>
    <row r="553" spans="1:32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44"/>
      <c r="P553" s="38"/>
      <c r="Q553" s="38"/>
      <c r="R553" s="38"/>
      <c r="S553" s="38"/>
      <c r="T553" s="38"/>
      <c r="U553" s="94"/>
      <c r="V553" s="38"/>
      <c r="W553" s="51"/>
      <c r="X553" s="51"/>
      <c r="Y553" s="43"/>
      <c r="Z553" s="37"/>
      <c r="AA553" s="37"/>
      <c r="AB553" s="37"/>
      <c r="AC553" s="37"/>
      <c r="AD553" s="82"/>
      <c r="AE553" s="82"/>
      <c r="AF553" s="82"/>
    </row>
    <row r="554" spans="1:32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44"/>
      <c r="P554" s="38"/>
      <c r="Q554" s="38"/>
      <c r="R554" s="38"/>
      <c r="S554" s="38"/>
      <c r="T554" s="38"/>
      <c r="U554" s="94"/>
      <c r="V554" s="38"/>
      <c r="W554" s="51"/>
      <c r="X554" s="51"/>
      <c r="Y554" s="43"/>
      <c r="Z554" s="37"/>
      <c r="AA554" s="37"/>
      <c r="AB554" s="37"/>
      <c r="AC554" s="37"/>
      <c r="AD554" s="82"/>
      <c r="AE554" s="82"/>
      <c r="AF554" s="82"/>
    </row>
    <row r="555" spans="1:32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44"/>
      <c r="P555" s="38"/>
      <c r="Q555" s="38"/>
      <c r="R555" s="38"/>
      <c r="S555" s="38"/>
      <c r="T555" s="38"/>
      <c r="U555" s="94"/>
      <c r="V555" s="38"/>
      <c r="W555" s="51"/>
      <c r="X555" s="51"/>
      <c r="Y555" s="43"/>
      <c r="Z555" s="37"/>
      <c r="AA555" s="37"/>
      <c r="AB555" s="37"/>
      <c r="AC555" s="37"/>
      <c r="AD555" s="82"/>
      <c r="AE555" s="82"/>
      <c r="AF555" s="82"/>
    </row>
    <row r="556" spans="1:32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44"/>
      <c r="P556" s="38"/>
      <c r="Q556" s="38"/>
      <c r="R556" s="38"/>
      <c r="S556" s="38"/>
      <c r="T556" s="38"/>
      <c r="U556" s="94"/>
      <c r="V556" s="38"/>
      <c r="W556" s="51"/>
      <c r="X556" s="51"/>
      <c r="Y556" s="43"/>
      <c r="Z556" s="37"/>
      <c r="AA556" s="37"/>
      <c r="AB556" s="37"/>
      <c r="AC556" s="37"/>
      <c r="AD556" s="82"/>
      <c r="AE556" s="82"/>
      <c r="AF556" s="82"/>
    </row>
    <row r="557" spans="1:32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44"/>
      <c r="P557" s="38"/>
      <c r="Q557" s="38"/>
      <c r="R557" s="38"/>
      <c r="S557" s="38"/>
      <c r="T557" s="38"/>
      <c r="U557" s="94"/>
      <c r="V557" s="38"/>
      <c r="W557" s="51"/>
      <c r="X557" s="51"/>
      <c r="Y557" s="43"/>
      <c r="Z557" s="37"/>
      <c r="AA557" s="37"/>
      <c r="AB557" s="37"/>
      <c r="AC557" s="37"/>
      <c r="AD557" s="82"/>
      <c r="AE557" s="82"/>
      <c r="AF557" s="82"/>
    </row>
    <row r="558" spans="1:32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44"/>
      <c r="P558" s="38"/>
      <c r="Q558" s="38"/>
      <c r="R558" s="38"/>
      <c r="S558" s="38"/>
      <c r="T558" s="38"/>
      <c r="U558" s="94"/>
      <c r="V558" s="38"/>
      <c r="W558" s="51"/>
      <c r="X558" s="51"/>
      <c r="Y558" s="43"/>
      <c r="Z558" s="37"/>
      <c r="AA558" s="37"/>
      <c r="AB558" s="37"/>
      <c r="AC558" s="37"/>
      <c r="AD558" s="82"/>
      <c r="AE558" s="82"/>
      <c r="AF558" s="82"/>
    </row>
    <row r="559" spans="1:32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44"/>
      <c r="P559" s="38"/>
      <c r="Q559" s="38"/>
      <c r="R559" s="38"/>
      <c r="S559" s="38"/>
      <c r="T559" s="38"/>
      <c r="U559" s="94"/>
      <c r="V559" s="38"/>
      <c r="W559" s="51"/>
      <c r="X559" s="51"/>
      <c r="Y559" s="43"/>
      <c r="Z559" s="37"/>
      <c r="AA559" s="37"/>
      <c r="AB559" s="37"/>
      <c r="AC559" s="37"/>
      <c r="AD559" s="82"/>
      <c r="AE559" s="82"/>
      <c r="AF559" s="82"/>
    </row>
    <row r="560" spans="1:32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44"/>
      <c r="P560" s="38"/>
      <c r="Q560" s="38"/>
      <c r="R560" s="38"/>
      <c r="S560" s="38"/>
      <c r="T560" s="38"/>
      <c r="U560" s="94"/>
      <c r="V560" s="38"/>
      <c r="W560" s="51"/>
      <c r="X560" s="51"/>
      <c r="Y560" s="43"/>
      <c r="Z560" s="37"/>
      <c r="AA560" s="37"/>
      <c r="AB560" s="37"/>
      <c r="AC560" s="37"/>
      <c r="AD560" s="82"/>
      <c r="AE560" s="82"/>
      <c r="AF560" s="82"/>
    </row>
    <row r="561" spans="1:32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44"/>
      <c r="P561" s="38"/>
      <c r="Q561" s="38"/>
      <c r="R561" s="38"/>
      <c r="S561" s="38"/>
      <c r="T561" s="38"/>
      <c r="U561" s="94"/>
      <c r="V561" s="38"/>
      <c r="W561" s="51"/>
      <c r="X561" s="51"/>
      <c r="Y561" s="43"/>
      <c r="Z561" s="37"/>
      <c r="AA561" s="37"/>
      <c r="AB561" s="37"/>
      <c r="AC561" s="37"/>
      <c r="AD561" s="82"/>
      <c r="AE561" s="82"/>
      <c r="AF561" s="82"/>
    </row>
    <row r="562" spans="1:32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44"/>
      <c r="P562" s="38"/>
      <c r="Q562" s="38"/>
      <c r="R562" s="38"/>
      <c r="S562" s="38"/>
      <c r="T562" s="38"/>
      <c r="U562" s="94"/>
      <c r="V562" s="38"/>
      <c r="W562" s="51"/>
      <c r="X562" s="51"/>
      <c r="Y562" s="43"/>
      <c r="Z562" s="37"/>
      <c r="AA562" s="37"/>
      <c r="AB562" s="37"/>
      <c r="AC562" s="37"/>
      <c r="AD562" s="82"/>
      <c r="AE562" s="82"/>
      <c r="AF562" s="82"/>
    </row>
    <row r="563" spans="1:32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44"/>
      <c r="P563" s="38"/>
      <c r="Q563" s="38"/>
      <c r="R563" s="38"/>
      <c r="S563" s="38"/>
      <c r="T563" s="38"/>
      <c r="U563" s="94"/>
      <c r="V563" s="38"/>
      <c r="W563" s="51"/>
      <c r="X563" s="51"/>
      <c r="Y563" s="43"/>
      <c r="Z563" s="37"/>
      <c r="AA563" s="37"/>
      <c r="AB563" s="37"/>
      <c r="AC563" s="37"/>
      <c r="AD563" s="82"/>
      <c r="AE563" s="82"/>
      <c r="AF563" s="82"/>
    </row>
    <row r="564" spans="1:32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44"/>
      <c r="P564" s="38"/>
      <c r="Q564" s="38"/>
      <c r="R564" s="38"/>
      <c r="S564" s="38"/>
      <c r="T564" s="38"/>
      <c r="U564" s="94"/>
      <c r="V564" s="38"/>
      <c r="W564" s="51"/>
      <c r="X564" s="51"/>
      <c r="Y564" s="43"/>
      <c r="Z564" s="37"/>
      <c r="AA564" s="37"/>
      <c r="AB564" s="37"/>
      <c r="AC564" s="37"/>
      <c r="AD564" s="82"/>
      <c r="AE564" s="82"/>
      <c r="AF564" s="82"/>
    </row>
    <row r="565" spans="1:32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44"/>
      <c r="P565" s="38"/>
      <c r="Q565" s="38"/>
      <c r="R565" s="38"/>
      <c r="S565" s="38"/>
      <c r="T565" s="38"/>
      <c r="U565" s="94"/>
      <c r="V565" s="38"/>
      <c r="W565" s="51"/>
      <c r="X565" s="51"/>
      <c r="Y565" s="43"/>
      <c r="Z565" s="37"/>
      <c r="AA565" s="37"/>
      <c r="AB565" s="37"/>
      <c r="AC565" s="37"/>
      <c r="AD565" s="82"/>
      <c r="AE565" s="82"/>
      <c r="AF565" s="82"/>
    </row>
    <row r="566" spans="1:32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44"/>
      <c r="P566" s="38"/>
      <c r="Q566" s="38"/>
      <c r="R566" s="38"/>
      <c r="S566" s="38"/>
      <c r="T566" s="38"/>
      <c r="U566" s="94"/>
      <c r="V566" s="38"/>
      <c r="W566" s="51"/>
      <c r="X566" s="51"/>
      <c r="Y566" s="43"/>
      <c r="Z566" s="37"/>
      <c r="AA566" s="37"/>
      <c r="AB566" s="37"/>
      <c r="AC566" s="37"/>
      <c r="AD566" s="82"/>
      <c r="AE566" s="82"/>
      <c r="AF566" s="82"/>
    </row>
    <row r="567" spans="1:32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44"/>
      <c r="P567" s="38"/>
      <c r="Q567" s="38"/>
      <c r="R567" s="38"/>
      <c r="S567" s="38"/>
      <c r="T567" s="38"/>
      <c r="U567" s="94"/>
      <c r="V567" s="38"/>
      <c r="W567" s="51"/>
      <c r="X567" s="51"/>
      <c r="Y567" s="43"/>
      <c r="Z567" s="37"/>
      <c r="AA567" s="37"/>
      <c r="AB567" s="37"/>
      <c r="AC567" s="37"/>
      <c r="AD567" s="82"/>
      <c r="AE567" s="82"/>
      <c r="AF567" s="82"/>
    </row>
    <row r="568" spans="1:32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44"/>
      <c r="P568" s="38"/>
      <c r="Q568" s="38"/>
      <c r="R568" s="38"/>
      <c r="S568" s="38"/>
      <c r="T568" s="38"/>
      <c r="U568" s="94"/>
      <c r="V568" s="38"/>
      <c r="W568" s="51"/>
      <c r="X568" s="51"/>
      <c r="Y568" s="43"/>
      <c r="Z568" s="37"/>
      <c r="AA568" s="37"/>
      <c r="AB568" s="37"/>
      <c r="AC568" s="37"/>
      <c r="AD568" s="82"/>
      <c r="AE568" s="82"/>
      <c r="AF568" s="82"/>
    </row>
    <row r="569" spans="1:32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44"/>
      <c r="P569" s="38"/>
      <c r="Q569" s="38"/>
      <c r="R569" s="38"/>
      <c r="S569" s="38"/>
      <c r="T569" s="38"/>
      <c r="U569" s="94"/>
      <c r="V569" s="38"/>
      <c r="W569" s="51"/>
      <c r="X569" s="51"/>
      <c r="Y569" s="43"/>
      <c r="Z569" s="37"/>
      <c r="AA569" s="37"/>
      <c r="AB569" s="37"/>
      <c r="AC569" s="37"/>
      <c r="AD569" s="82"/>
      <c r="AE569" s="82"/>
      <c r="AF569" s="82"/>
    </row>
    <row r="570" spans="1:32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44"/>
      <c r="P570" s="38"/>
      <c r="Q570" s="38"/>
      <c r="R570" s="38"/>
      <c r="S570" s="38"/>
      <c r="T570" s="38"/>
      <c r="U570" s="94"/>
      <c r="V570" s="38"/>
      <c r="W570" s="51"/>
      <c r="X570" s="51"/>
      <c r="Y570" s="43"/>
      <c r="Z570" s="37"/>
      <c r="AA570" s="37"/>
      <c r="AB570" s="37"/>
      <c r="AC570" s="37"/>
      <c r="AD570" s="82"/>
      <c r="AE570" s="82"/>
      <c r="AF570" s="82"/>
    </row>
    <row r="571" spans="1:32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44"/>
      <c r="P571" s="38"/>
      <c r="Q571" s="38"/>
      <c r="R571" s="38"/>
      <c r="S571" s="38"/>
      <c r="T571" s="38"/>
      <c r="U571" s="94"/>
      <c r="V571" s="38"/>
      <c r="W571" s="51"/>
      <c r="X571" s="51"/>
      <c r="Y571" s="43"/>
      <c r="Z571" s="37"/>
      <c r="AA571" s="37"/>
      <c r="AB571" s="37"/>
      <c r="AC571" s="37"/>
      <c r="AD571" s="82"/>
      <c r="AE571" s="82"/>
      <c r="AF571" s="82"/>
    </row>
    <row r="572" spans="1:32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44"/>
      <c r="P572" s="38"/>
      <c r="Q572" s="38"/>
      <c r="R572" s="38"/>
      <c r="S572" s="38"/>
      <c r="T572" s="38"/>
      <c r="U572" s="94"/>
      <c r="V572" s="38"/>
      <c r="W572" s="51"/>
      <c r="X572" s="51"/>
      <c r="Y572" s="43"/>
      <c r="Z572" s="37"/>
      <c r="AA572" s="37"/>
      <c r="AB572" s="37"/>
      <c r="AC572" s="37"/>
      <c r="AD572" s="82"/>
      <c r="AE572" s="82"/>
      <c r="AF572" s="82"/>
    </row>
    <row r="573" spans="1:32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44"/>
      <c r="P573" s="38"/>
      <c r="Q573" s="38"/>
      <c r="R573" s="38"/>
      <c r="S573" s="38"/>
      <c r="T573" s="38"/>
      <c r="U573" s="94"/>
      <c r="V573" s="38"/>
      <c r="W573" s="51"/>
      <c r="X573" s="51"/>
      <c r="Y573" s="43"/>
      <c r="Z573" s="37"/>
      <c r="AA573" s="37"/>
      <c r="AB573" s="37"/>
      <c r="AC573" s="37"/>
      <c r="AD573" s="82"/>
      <c r="AE573" s="82"/>
      <c r="AF573" s="82"/>
    </row>
    <row r="574" spans="1:32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44"/>
      <c r="P574" s="38"/>
      <c r="Q574" s="38"/>
      <c r="R574" s="38"/>
      <c r="S574" s="38"/>
      <c r="T574" s="38"/>
      <c r="U574" s="94"/>
      <c r="V574" s="38"/>
      <c r="W574" s="51"/>
      <c r="X574" s="51"/>
      <c r="Y574" s="43"/>
      <c r="Z574" s="37"/>
      <c r="AA574" s="37"/>
      <c r="AB574" s="37"/>
      <c r="AC574" s="37"/>
      <c r="AD574" s="82"/>
      <c r="AE574" s="82"/>
      <c r="AF574" s="82"/>
    </row>
    <row r="575" spans="1:32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44"/>
      <c r="P575" s="38"/>
      <c r="Q575" s="38"/>
      <c r="R575" s="38"/>
      <c r="S575" s="38"/>
      <c r="T575" s="38"/>
      <c r="U575" s="94"/>
      <c r="V575" s="38"/>
      <c r="W575" s="51"/>
      <c r="X575" s="51"/>
      <c r="Y575" s="43"/>
      <c r="Z575" s="37"/>
      <c r="AA575" s="37"/>
      <c r="AB575" s="37"/>
      <c r="AC575" s="37"/>
      <c r="AD575" s="82"/>
      <c r="AE575" s="82"/>
      <c r="AF575" s="82"/>
    </row>
    <row r="576" spans="1:32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44"/>
      <c r="P576" s="38"/>
      <c r="Q576" s="38"/>
      <c r="R576" s="38"/>
      <c r="S576" s="38"/>
      <c r="T576" s="38"/>
      <c r="U576" s="94"/>
      <c r="V576" s="38"/>
      <c r="W576" s="51"/>
      <c r="X576" s="51"/>
      <c r="Y576" s="43"/>
      <c r="Z576" s="37"/>
      <c r="AA576" s="37"/>
      <c r="AB576" s="37"/>
      <c r="AC576" s="37"/>
      <c r="AD576" s="82"/>
      <c r="AE576" s="82"/>
      <c r="AF576" s="82"/>
    </row>
    <row r="577" spans="1:32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44"/>
      <c r="P577" s="38"/>
      <c r="Q577" s="38"/>
      <c r="R577" s="38"/>
      <c r="S577" s="38"/>
      <c r="T577" s="38"/>
      <c r="U577" s="94"/>
      <c r="V577" s="38"/>
      <c r="W577" s="51"/>
      <c r="X577" s="51"/>
      <c r="Y577" s="43"/>
      <c r="Z577" s="37"/>
      <c r="AA577" s="37"/>
      <c r="AB577" s="37"/>
      <c r="AC577" s="37"/>
      <c r="AD577" s="82"/>
      <c r="AE577" s="82"/>
      <c r="AF577" s="82"/>
    </row>
    <row r="578" spans="1:32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44"/>
      <c r="P578" s="38"/>
      <c r="Q578" s="38"/>
      <c r="R578" s="38"/>
      <c r="S578" s="38"/>
      <c r="T578" s="38"/>
      <c r="U578" s="94"/>
      <c r="V578" s="38"/>
      <c r="W578" s="51"/>
      <c r="X578" s="51"/>
      <c r="Y578" s="43"/>
      <c r="Z578" s="37"/>
      <c r="AA578" s="37"/>
      <c r="AB578" s="37"/>
      <c r="AC578" s="37"/>
      <c r="AD578" s="82"/>
      <c r="AE578" s="82"/>
      <c r="AF578" s="82"/>
    </row>
    <row r="579" spans="1:32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44"/>
      <c r="P579" s="38"/>
      <c r="Q579" s="38"/>
      <c r="R579" s="38"/>
      <c r="S579" s="38"/>
      <c r="T579" s="38"/>
      <c r="U579" s="94"/>
      <c r="V579" s="38"/>
      <c r="W579" s="51"/>
      <c r="X579" s="51"/>
      <c r="Y579" s="43"/>
      <c r="Z579" s="37"/>
      <c r="AA579" s="37"/>
      <c r="AB579" s="37"/>
      <c r="AC579" s="37"/>
      <c r="AD579" s="82"/>
      <c r="AE579" s="82"/>
      <c r="AF579" s="82"/>
    </row>
    <row r="580" spans="1:32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44"/>
      <c r="P580" s="38"/>
      <c r="Q580" s="38"/>
      <c r="R580" s="38"/>
      <c r="S580" s="38"/>
      <c r="T580" s="38"/>
      <c r="U580" s="94"/>
      <c r="V580" s="38"/>
      <c r="W580" s="51"/>
      <c r="X580" s="51"/>
      <c r="Y580" s="43"/>
      <c r="Z580" s="37"/>
      <c r="AA580" s="37"/>
      <c r="AB580" s="37"/>
      <c r="AC580" s="37"/>
      <c r="AD580" s="82"/>
      <c r="AE580" s="82"/>
      <c r="AF580" s="82"/>
    </row>
    <row r="581" spans="1:32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44"/>
      <c r="P581" s="38"/>
      <c r="Q581" s="38"/>
      <c r="R581" s="38"/>
      <c r="S581" s="38"/>
      <c r="T581" s="38"/>
      <c r="U581" s="94"/>
      <c r="V581" s="38"/>
      <c r="W581" s="51"/>
      <c r="X581" s="51"/>
      <c r="Y581" s="43"/>
      <c r="Z581" s="37"/>
      <c r="AA581" s="37"/>
      <c r="AB581" s="37"/>
      <c r="AC581" s="37"/>
      <c r="AD581" s="82"/>
      <c r="AE581" s="82"/>
      <c r="AF581" s="82"/>
    </row>
    <row r="582" spans="1:32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44"/>
      <c r="P582" s="38"/>
      <c r="Q582" s="38"/>
      <c r="R582" s="38"/>
      <c r="S582" s="38"/>
      <c r="T582" s="38"/>
      <c r="U582" s="94"/>
      <c r="V582" s="38"/>
      <c r="W582" s="51"/>
      <c r="X582" s="51"/>
      <c r="Y582" s="43"/>
      <c r="Z582" s="37"/>
      <c r="AA582" s="37"/>
      <c r="AB582" s="37"/>
      <c r="AC582" s="37"/>
      <c r="AD582" s="82"/>
      <c r="AE582" s="82"/>
      <c r="AF582" s="82"/>
    </row>
    <row r="583" spans="1:32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44"/>
      <c r="P583" s="38"/>
      <c r="Q583" s="38"/>
      <c r="R583" s="38"/>
      <c r="S583" s="38"/>
      <c r="T583" s="38"/>
      <c r="U583" s="94"/>
      <c r="V583" s="38"/>
      <c r="W583" s="51"/>
      <c r="X583" s="51"/>
      <c r="Y583" s="43"/>
      <c r="Z583" s="37"/>
      <c r="AA583" s="37"/>
      <c r="AB583" s="37"/>
      <c r="AC583" s="37"/>
      <c r="AD583" s="82"/>
      <c r="AE583" s="82"/>
      <c r="AF583" s="82"/>
    </row>
    <row r="584" spans="1:32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44"/>
      <c r="P584" s="38"/>
      <c r="Q584" s="38"/>
      <c r="R584" s="38"/>
      <c r="S584" s="38"/>
      <c r="T584" s="38"/>
      <c r="U584" s="94"/>
      <c r="V584" s="38"/>
      <c r="W584" s="51"/>
      <c r="X584" s="51"/>
      <c r="Y584" s="43"/>
      <c r="Z584" s="37"/>
      <c r="AA584" s="37"/>
      <c r="AB584" s="37"/>
      <c r="AC584" s="37"/>
      <c r="AD584" s="82"/>
      <c r="AE584" s="82"/>
      <c r="AF584" s="82"/>
    </row>
    <row r="585" spans="1:32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44"/>
      <c r="P585" s="38"/>
      <c r="Q585" s="38"/>
      <c r="R585" s="38"/>
      <c r="S585" s="38"/>
      <c r="T585" s="38"/>
      <c r="U585" s="94"/>
      <c r="V585" s="38"/>
      <c r="W585" s="51"/>
      <c r="X585" s="51"/>
      <c r="Y585" s="43"/>
      <c r="Z585" s="37"/>
      <c r="AA585" s="37"/>
      <c r="AB585" s="37"/>
      <c r="AC585" s="37"/>
      <c r="AD585" s="82"/>
      <c r="AE585" s="82"/>
      <c r="AF585" s="82"/>
    </row>
    <row r="586" spans="1:32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44"/>
      <c r="P586" s="38"/>
      <c r="Q586" s="38"/>
      <c r="R586" s="38"/>
      <c r="S586" s="38"/>
      <c r="T586" s="38"/>
      <c r="U586" s="94"/>
      <c r="V586" s="38"/>
      <c r="W586" s="51"/>
      <c r="X586" s="51"/>
      <c r="Y586" s="43"/>
      <c r="Z586" s="37"/>
      <c r="AA586" s="37"/>
      <c r="AB586" s="37"/>
      <c r="AC586" s="37"/>
      <c r="AD586" s="82"/>
      <c r="AE586" s="82"/>
      <c r="AF586" s="82"/>
    </row>
    <row r="587" spans="1:32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44"/>
      <c r="P587" s="38"/>
      <c r="Q587" s="38"/>
      <c r="R587" s="38"/>
      <c r="S587" s="38"/>
      <c r="T587" s="38"/>
      <c r="U587" s="94"/>
      <c r="V587" s="38"/>
      <c r="W587" s="51"/>
      <c r="X587" s="51"/>
      <c r="Y587" s="43"/>
      <c r="Z587" s="37"/>
      <c r="AA587" s="37"/>
      <c r="AB587" s="37"/>
      <c r="AC587" s="37"/>
      <c r="AD587" s="82"/>
      <c r="AE587" s="82"/>
      <c r="AF587" s="82"/>
    </row>
    <row r="588" spans="1:32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44"/>
      <c r="P588" s="38"/>
      <c r="Q588" s="38"/>
      <c r="R588" s="38"/>
      <c r="S588" s="38"/>
      <c r="T588" s="38"/>
      <c r="U588" s="94"/>
      <c r="V588" s="38"/>
      <c r="W588" s="51"/>
      <c r="X588" s="51"/>
      <c r="Y588" s="43"/>
      <c r="Z588" s="37"/>
      <c r="AA588" s="37"/>
      <c r="AB588" s="37"/>
      <c r="AC588" s="37"/>
      <c r="AD588" s="82"/>
      <c r="AE588" s="82"/>
      <c r="AF588" s="82"/>
    </row>
    <row r="589" spans="1:32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44"/>
      <c r="P589" s="38"/>
      <c r="Q589" s="38"/>
      <c r="R589" s="38"/>
      <c r="S589" s="38"/>
      <c r="T589" s="38"/>
      <c r="U589" s="94"/>
      <c r="V589" s="38"/>
      <c r="W589" s="51"/>
      <c r="X589" s="51"/>
      <c r="Y589" s="43"/>
      <c r="Z589" s="37"/>
      <c r="AA589" s="37"/>
      <c r="AB589" s="37"/>
      <c r="AC589" s="37"/>
      <c r="AD589" s="82"/>
      <c r="AE589" s="82"/>
      <c r="AF589" s="82"/>
    </row>
    <row r="590" spans="1:32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44"/>
      <c r="P590" s="38"/>
      <c r="Q590" s="38"/>
      <c r="R590" s="38"/>
      <c r="S590" s="38"/>
      <c r="T590" s="38"/>
      <c r="U590" s="94"/>
      <c r="V590" s="38"/>
      <c r="W590" s="51"/>
      <c r="X590" s="51"/>
      <c r="Y590" s="43"/>
      <c r="Z590" s="37"/>
      <c r="AA590" s="37"/>
      <c r="AB590" s="37"/>
      <c r="AC590" s="37"/>
      <c r="AD590" s="82"/>
      <c r="AE590" s="82"/>
      <c r="AF590" s="82"/>
    </row>
    <row r="591" spans="1:32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44"/>
      <c r="P591" s="38"/>
      <c r="Q591" s="38"/>
      <c r="R591" s="38"/>
      <c r="S591" s="38"/>
      <c r="T591" s="38"/>
      <c r="U591" s="94"/>
      <c r="V591" s="38"/>
      <c r="W591" s="51"/>
      <c r="X591" s="51"/>
      <c r="Y591" s="43"/>
      <c r="Z591" s="37"/>
      <c r="AA591" s="37"/>
      <c r="AB591" s="37"/>
      <c r="AC591" s="37"/>
      <c r="AD591" s="82"/>
      <c r="AE591" s="82"/>
      <c r="AF591" s="82"/>
    </row>
    <row r="592" spans="1:32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44"/>
      <c r="P592" s="38"/>
      <c r="Q592" s="38"/>
      <c r="R592" s="38"/>
      <c r="S592" s="38"/>
      <c r="T592" s="38"/>
      <c r="U592" s="94"/>
      <c r="V592" s="38"/>
      <c r="W592" s="51"/>
      <c r="X592" s="51"/>
      <c r="Y592" s="43"/>
      <c r="Z592" s="37"/>
      <c r="AA592" s="37"/>
      <c r="AB592" s="37"/>
      <c r="AC592" s="37"/>
      <c r="AD592" s="82"/>
      <c r="AE592" s="82"/>
      <c r="AF592" s="82"/>
    </row>
    <row r="593" spans="1:32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44"/>
      <c r="P593" s="38"/>
      <c r="Q593" s="38"/>
      <c r="R593" s="38"/>
      <c r="S593" s="38"/>
      <c r="T593" s="38"/>
      <c r="U593" s="94"/>
      <c r="V593" s="38"/>
      <c r="W593" s="51"/>
      <c r="X593" s="51"/>
      <c r="Y593" s="43"/>
      <c r="Z593" s="37"/>
      <c r="AA593" s="37"/>
      <c r="AB593" s="37"/>
      <c r="AC593" s="37"/>
      <c r="AD593" s="82"/>
      <c r="AE593" s="82"/>
      <c r="AF593" s="82"/>
    </row>
    <row r="594" spans="1:32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44"/>
      <c r="P594" s="38"/>
      <c r="Q594" s="38"/>
      <c r="R594" s="38"/>
      <c r="S594" s="38"/>
      <c r="T594" s="38"/>
      <c r="U594" s="94"/>
      <c r="V594" s="38"/>
      <c r="W594" s="51"/>
      <c r="X594" s="51"/>
      <c r="Y594" s="43"/>
      <c r="Z594" s="37"/>
      <c r="AA594" s="37"/>
      <c r="AB594" s="37"/>
      <c r="AC594" s="37"/>
      <c r="AD594" s="82"/>
      <c r="AE594" s="82"/>
      <c r="AF594" s="82"/>
    </row>
    <row r="595" spans="1:32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44"/>
      <c r="P595" s="38"/>
      <c r="Q595" s="38"/>
      <c r="R595" s="38"/>
      <c r="S595" s="38"/>
      <c r="T595" s="38"/>
      <c r="U595" s="94"/>
      <c r="V595" s="38"/>
      <c r="W595" s="51"/>
      <c r="X595" s="51"/>
      <c r="Y595" s="43"/>
      <c r="Z595" s="37"/>
      <c r="AA595" s="37"/>
      <c r="AB595" s="37"/>
      <c r="AC595" s="37"/>
      <c r="AD595" s="82"/>
      <c r="AE595" s="82"/>
      <c r="AF595" s="82"/>
    </row>
    <row r="596" spans="1:32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44"/>
      <c r="P596" s="38"/>
      <c r="Q596" s="38"/>
      <c r="R596" s="38"/>
      <c r="S596" s="38"/>
      <c r="T596" s="38"/>
      <c r="U596" s="94"/>
      <c r="V596" s="38"/>
      <c r="W596" s="51"/>
      <c r="X596" s="51"/>
      <c r="Y596" s="43"/>
      <c r="Z596" s="37"/>
      <c r="AA596" s="37"/>
      <c r="AB596" s="37"/>
      <c r="AC596" s="37"/>
      <c r="AD596" s="82"/>
      <c r="AE596" s="82"/>
      <c r="AF596" s="82"/>
    </row>
    <row r="597" spans="1:32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44"/>
      <c r="P597" s="38"/>
      <c r="Q597" s="38"/>
      <c r="R597" s="38"/>
      <c r="S597" s="38"/>
      <c r="T597" s="38"/>
      <c r="U597" s="94"/>
      <c r="V597" s="38"/>
      <c r="W597" s="51"/>
      <c r="X597" s="51"/>
      <c r="Y597" s="43"/>
      <c r="Z597" s="37"/>
      <c r="AA597" s="37"/>
      <c r="AB597" s="37"/>
      <c r="AC597" s="37"/>
      <c r="AD597" s="82"/>
      <c r="AE597" s="82"/>
      <c r="AF597" s="82"/>
    </row>
    <row r="598" spans="1:32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44"/>
      <c r="P598" s="38"/>
      <c r="Q598" s="38"/>
      <c r="R598" s="38"/>
      <c r="S598" s="38"/>
      <c r="T598" s="38"/>
      <c r="U598" s="94"/>
      <c r="V598" s="38"/>
      <c r="W598" s="51"/>
      <c r="X598" s="51"/>
      <c r="Y598" s="43"/>
      <c r="Z598" s="37"/>
      <c r="AA598" s="37"/>
      <c r="AB598" s="37"/>
      <c r="AC598" s="37"/>
      <c r="AD598" s="82"/>
      <c r="AE598" s="82"/>
      <c r="AF598" s="82"/>
    </row>
    <row r="599" spans="1:32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44"/>
      <c r="P599" s="38"/>
      <c r="Q599" s="38"/>
      <c r="R599" s="38"/>
      <c r="S599" s="38"/>
      <c r="T599" s="38"/>
      <c r="U599" s="94"/>
      <c r="V599" s="38"/>
      <c r="W599" s="51"/>
      <c r="X599" s="51"/>
      <c r="Y599" s="43"/>
      <c r="Z599" s="37"/>
      <c r="AA599" s="37"/>
      <c r="AB599" s="37"/>
      <c r="AC599" s="37"/>
      <c r="AD599" s="82"/>
      <c r="AE599" s="82"/>
      <c r="AF599" s="82"/>
    </row>
    <row r="600" spans="1:32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44"/>
      <c r="P600" s="38"/>
      <c r="Q600" s="38"/>
      <c r="R600" s="38"/>
      <c r="S600" s="38"/>
      <c r="T600" s="38"/>
      <c r="U600" s="94"/>
      <c r="V600" s="38"/>
      <c r="W600" s="51"/>
      <c r="X600" s="51"/>
      <c r="Y600" s="43"/>
      <c r="Z600" s="37"/>
      <c r="AA600" s="37"/>
      <c r="AB600" s="37"/>
      <c r="AC600" s="37"/>
      <c r="AD600" s="82"/>
      <c r="AE600" s="82"/>
      <c r="AF600" s="82"/>
    </row>
    <row r="601" spans="1:32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44"/>
      <c r="P601" s="38"/>
      <c r="Q601" s="38"/>
      <c r="R601" s="38"/>
      <c r="S601" s="38"/>
      <c r="T601" s="38"/>
      <c r="U601" s="94"/>
      <c r="V601" s="38"/>
      <c r="W601" s="51"/>
      <c r="X601" s="51"/>
      <c r="Y601" s="43"/>
      <c r="Z601" s="37"/>
      <c r="AA601" s="37"/>
      <c r="AB601" s="37"/>
      <c r="AC601" s="37"/>
      <c r="AD601" s="82"/>
      <c r="AE601" s="82"/>
      <c r="AF601" s="82"/>
    </row>
    <row r="602" spans="1:32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44"/>
      <c r="P602" s="38"/>
      <c r="Q602" s="38"/>
      <c r="R602" s="38"/>
      <c r="S602" s="38"/>
      <c r="T602" s="38"/>
      <c r="U602" s="94"/>
      <c r="V602" s="38"/>
      <c r="W602" s="51"/>
      <c r="X602" s="51"/>
      <c r="Y602" s="43"/>
      <c r="Z602" s="37"/>
      <c r="AA602" s="37"/>
      <c r="AB602" s="37"/>
      <c r="AC602" s="37"/>
      <c r="AD602" s="82"/>
      <c r="AE602" s="82"/>
      <c r="AF602" s="82"/>
    </row>
    <row r="603" spans="1:32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44"/>
      <c r="P603" s="38"/>
      <c r="Q603" s="38"/>
      <c r="R603" s="38"/>
      <c r="S603" s="38"/>
      <c r="T603" s="38"/>
      <c r="U603" s="94"/>
      <c r="V603" s="38"/>
      <c r="W603" s="51"/>
      <c r="X603" s="51"/>
      <c r="Y603" s="43"/>
      <c r="Z603" s="37"/>
      <c r="AA603" s="37"/>
      <c r="AB603" s="37"/>
      <c r="AC603" s="37"/>
      <c r="AD603" s="82"/>
      <c r="AE603" s="82"/>
      <c r="AF603" s="82"/>
    </row>
    <row r="604" spans="1:32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44"/>
      <c r="P604" s="38"/>
      <c r="Q604" s="38"/>
      <c r="R604" s="38"/>
      <c r="S604" s="38"/>
      <c r="T604" s="38"/>
      <c r="U604" s="94"/>
      <c r="V604" s="38"/>
      <c r="W604" s="51"/>
      <c r="X604" s="51"/>
      <c r="Y604" s="43"/>
      <c r="Z604" s="37"/>
      <c r="AA604" s="37"/>
      <c r="AB604" s="37"/>
      <c r="AC604" s="37"/>
      <c r="AD604" s="82"/>
      <c r="AE604" s="82"/>
      <c r="AF604" s="82"/>
    </row>
    <row r="605" spans="1:32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44"/>
      <c r="P605" s="38"/>
      <c r="Q605" s="38"/>
      <c r="R605" s="38"/>
      <c r="S605" s="38"/>
      <c r="T605" s="38"/>
      <c r="U605" s="94"/>
      <c r="V605" s="38"/>
      <c r="W605" s="51"/>
      <c r="X605" s="51"/>
      <c r="Y605" s="43"/>
      <c r="Z605" s="37"/>
      <c r="AA605" s="37"/>
      <c r="AB605" s="37"/>
      <c r="AC605" s="37"/>
      <c r="AD605" s="82"/>
      <c r="AE605" s="82"/>
      <c r="AF605" s="82"/>
    </row>
    <row r="606" spans="1:32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44"/>
      <c r="P606" s="38"/>
      <c r="Q606" s="38"/>
      <c r="R606" s="38"/>
      <c r="S606" s="38"/>
      <c r="T606" s="38"/>
      <c r="U606" s="94"/>
      <c r="V606" s="38"/>
      <c r="W606" s="51"/>
      <c r="X606" s="51"/>
      <c r="Y606" s="43"/>
      <c r="Z606" s="37"/>
      <c r="AA606" s="37"/>
      <c r="AB606" s="37"/>
      <c r="AC606" s="37"/>
      <c r="AD606" s="82"/>
      <c r="AE606" s="82"/>
      <c r="AF606" s="82"/>
    </row>
    <row r="607" spans="1:32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44"/>
      <c r="P607" s="38"/>
      <c r="Q607" s="38"/>
      <c r="R607" s="38"/>
      <c r="S607" s="38"/>
      <c r="T607" s="38"/>
      <c r="U607" s="94"/>
      <c r="V607" s="38"/>
      <c r="W607" s="51"/>
      <c r="X607" s="51"/>
      <c r="Y607" s="43"/>
      <c r="Z607" s="37"/>
      <c r="AA607" s="37"/>
      <c r="AB607" s="37"/>
      <c r="AC607" s="37"/>
      <c r="AD607" s="82"/>
      <c r="AE607" s="82"/>
      <c r="AF607" s="82"/>
    </row>
    <row r="608" spans="1:32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44"/>
      <c r="P608" s="38"/>
      <c r="Q608" s="38"/>
      <c r="R608" s="38"/>
      <c r="S608" s="38"/>
      <c r="T608" s="38"/>
      <c r="U608" s="94"/>
      <c r="V608" s="38"/>
      <c r="W608" s="51"/>
      <c r="X608" s="51"/>
      <c r="Y608" s="43"/>
      <c r="Z608" s="37"/>
      <c r="AA608" s="37"/>
      <c r="AB608" s="37"/>
      <c r="AC608" s="37"/>
      <c r="AD608" s="82"/>
      <c r="AE608" s="82"/>
      <c r="AF608" s="82"/>
    </row>
    <row r="609" spans="1:32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44"/>
      <c r="P609" s="38"/>
      <c r="Q609" s="38"/>
      <c r="R609" s="38"/>
      <c r="S609" s="38"/>
      <c r="T609" s="38"/>
      <c r="U609" s="94"/>
      <c r="V609" s="38"/>
      <c r="W609" s="51"/>
      <c r="X609" s="51"/>
      <c r="Y609" s="43"/>
      <c r="Z609" s="37"/>
      <c r="AA609" s="37"/>
      <c r="AB609" s="37"/>
      <c r="AC609" s="37"/>
      <c r="AD609" s="82"/>
      <c r="AE609" s="82"/>
      <c r="AF609" s="82"/>
    </row>
    <row r="610" spans="1:32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44"/>
      <c r="P610" s="38"/>
      <c r="Q610" s="38"/>
      <c r="R610" s="38"/>
      <c r="S610" s="38"/>
      <c r="T610" s="38"/>
      <c r="U610" s="94"/>
      <c r="V610" s="38"/>
      <c r="W610" s="51"/>
      <c r="X610" s="51"/>
      <c r="Y610" s="43"/>
      <c r="Z610" s="37"/>
      <c r="AA610" s="37"/>
      <c r="AB610" s="37"/>
      <c r="AC610" s="37"/>
      <c r="AD610" s="82"/>
      <c r="AE610" s="82"/>
      <c r="AF610" s="82"/>
    </row>
    <row r="611" spans="1:32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44"/>
      <c r="P611" s="38"/>
      <c r="Q611" s="38"/>
      <c r="R611" s="38"/>
      <c r="S611" s="38"/>
      <c r="T611" s="38"/>
      <c r="U611" s="94"/>
      <c r="V611" s="38"/>
      <c r="W611" s="51"/>
      <c r="X611" s="51"/>
      <c r="Y611" s="43"/>
      <c r="Z611" s="37"/>
      <c r="AA611" s="37"/>
      <c r="AB611" s="37"/>
      <c r="AC611" s="37"/>
      <c r="AD611" s="82"/>
      <c r="AE611" s="82"/>
      <c r="AF611" s="82"/>
    </row>
    <row r="612" spans="1:32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44"/>
      <c r="P612" s="38"/>
      <c r="Q612" s="38"/>
      <c r="R612" s="38"/>
      <c r="S612" s="38"/>
      <c r="T612" s="38"/>
      <c r="U612" s="94"/>
      <c r="V612" s="38"/>
      <c r="W612" s="51"/>
      <c r="X612" s="51"/>
      <c r="Y612" s="43"/>
      <c r="Z612" s="37"/>
      <c r="AA612" s="37"/>
      <c r="AB612" s="37"/>
      <c r="AC612" s="37"/>
      <c r="AD612" s="82"/>
      <c r="AE612" s="82"/>
      <c r="AF612" s="82"/>
    </row>
    <row r="613" spans="1:32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44"/>
      <c r="P613" s="38"/>
      <c r="Q613" s="38"/>
      <c r="R613" s="38"/>
      <c r="S613" s="38"/>
      <c r="T613" s="38"/>
      <c r="U613" s="94"/>
      <c r="V613" s="38"/>
      <c r="W613" s="51"/>
      <c r="X613" s="51"/>
      <c r="Y613" s="43"/>
      <c r="Z613" s="37"/>
      <c r="AA613" s="37"/>
      <c r="AB613" s="37"/>
      <c r="AC613" s="37"/>
      <c r="AD613" s="82"/>
      <c r="AE613" s="82"/>
      <c r="AF613" s="82"/>
    </row>
    <row r="614" spans="1:32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44"/>
      <c r="P614" s="38"/>
      <c r="Q614" s="38"/>
      <c r="R614" s="38"/>
      <c r="S614" s="38"/>
      <c r="T614" s="38"/>
      <c r="U614" s="94"/>
      <c r="V614" s="38"/>
      <c r="W614" s="51"/>
      <c r="X614" s="51"/>
      <c r="Y614" s="43"/>
      <c r="Z614" s="37"/>
      <c r="AA614" s="37"/>
      <c r="AB614" s="37"/>
      <c r="AC614" s="37"/>
      <c r="AD614" s="82"/>
      <c r="AE614" s="82"/>
      <c r="AF614" s="82"/>
    </row>
    <row r="615" spans="1:32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44"/>
      <c r="P615" s="38"/>
      <c r="Q615" s="38"/>
      <c r="R615" s="38"/>
      <c r="S615" s="38"/>
      <c r="T615" s="38"/>
      <c r="U615" s="94"/>
      <c r="V615" s="38"/>
      <c r="W615" s="51"/>
      <c r="X615" s="51"/>
      <c r="Y615" s="43"/>
      <c r="Z615" s="37"/>
      <c r="AA615" s="37"/>
      <c r="AB615" s="37"/>
      <c r="AC615" s="37"/>
      <c r="AD615" s="82"/>
      <c r="AE615" s="82"/>
      <c r="AF615" s="82"/>
    </row>
    <row r="616" spans="1:32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44"/>
      <c r="P616" s="38"/>
      <c r="Q616" s="38"/>
      <c r="R616" s="38"/>
      <c r="S616" s="38"/>
      <c r="T616" s="38"/>
      <c r="U616" s="94"/>
      <c r="V616" s="38"/>
      <c r="W616" s="51"/>
      <c r="X616" s="51"/>
      <c r="Y616" s="43"/>
      <c r="Z616" s="37"/>
      <c r="AA616" s="37"/>
      <c r="AB616" s="37"/>
      <c r="AC616" s="37"/>
      <c r="AD616" s="82"/>
      <c r="AE616" s="82"/>
      <c r="AF616" s="82"/>
    </row>
    <row r="617" spans="1:32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44"/>
      <c r="P617" s="38"/>
      <c r="Q617" s="38"/>
      <c r="R617" s="38"/>
      <c r="S617" s="38"/>
      <c r="T617" s="38"/>
      <c r="U617" s="94"/>
      <c r="V617" s="38"/>
      <c r="W617" s="51"/>
      <c r="X617" s="51"/>
      <c r="Y617" s="43"/>
      <c r="Z617" s="37"/>
      <c r="AA617" s="37"/>
      <c r="AB617" s="37"/>
      <c r="AC617" s="37"/>
      <c r="AD617" s="82"/>
      <c r="AE617" s="82"/>
      <c r="AF617" s="82"/>
    </row>
    <row r="618" spans="1:32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44"/>
      <c r="P618" s="38"/>
      <c r="Q618" s="38"/>
      <c r="R618" s="38"/>
      <c r="S618" s="38"/>
      <c r="T618" s="38"/>
      <c r="U618" s="94"/>
      <c r="V618" s="38"/>
      <c r="W618" s="51"/>
      <c r="X618" s="51"/>
      <c r="Y618" s="43"/>
      <c r="Z618" s="37"/>
      <c r="AA618" s="37"/>
      <c r="AB618" s="37"/>
      <c r="AC618" s="37"/>
      <c r="AD618" s="82"/>
      <c r="AE618" s="82"/>
      <c r="AF618" s="82"/>
    </row>
    <row r="619" spans="1:32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44"/>
      <c r="P619" s="38"/>
      <c r="Q619" s="38"/>
      <c r="R619" s="38"/>
      <c r="S619" s="38"/>
      <c r="T619" s="38"/>
      <c r="U619" s="94"/>
      <c r="V619" s="38"/>
      <c r="W619" s="51"/>
      <c r="X619" s="51"/>
      <c r="Y619" s="43"/>
      <c r="Z619" s="37"/>
      <c r="AA619" s="37"/>
      <c r="AB619" s="37"/>
      <c r="AC619" s="37"/>
      <c r="AD619" s="82"/>
      <c r="AE619" s="82"/>
      <c r="AF619" s="82"/>
    </row>
    <row r="620" spans="1:32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44"/>
      <c r="P620" s="38"/>
      <c r="Q620" s="38"/>
      <c r="R620" s="38"/>
      <c r="S620" s="38"/>
      <c r="T620" s="38"/>
      <c r="U620" s="94"/>
      <c r="V620" s="38"/>
      <c r="W620" s="51"/>
      <c r="X620" s="51"/>
      <c r="Y620" s="43"/>
      <c r="Z620" s="37"/>
      <c r="AA620" s="37"/>
      <c r="AB620" s="37"/>
      <c r="AC620" s="37"/>
      <c r="AD620" s="82"/>
      <c r="AE620" s="82"/>
      <c r="AF620" s="82"/>
    </row>
    <row r="621" spans="1:32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44"/>
      <c r="P621" s="38"/>
      <c r="Q621" s="38"/>
      <c r="R621" s="38"/>
      <c r="S621" s="38"/>
      <c r="T621" s="38"/>
      <c r="U621" s="94"/>
      <c r="V621" s="38"/>
      <c r="W621" s="51"/>
      <c r="X621" s="51"/>
      <c r="Y621" s="43"/>
      <c r="Z621" s="37"/>
      <c r="AA621" s="37"/>
      <c r="AB621" s="37"/>
      <c r="AC621" s="37"/>
      <c r="AD621" s="82"/>
      <c r="AE621" s="82"/>
      <c r="AF621" s="82"/>
    </row>
    <row r="622" spans="1:32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44"/>
      <c r="P622" s="38"/>
      <c r="Q622" s="38"/>
      <c r="R622" s="38"/>
      <c r="S622" s="38"/>
      <c r="T622" s="38"/>
      <c r="U622" s="94"/>
      <c r="V622" s="38"/>
      <c r="W622" s="51"/>
      <c r="X622" s="51"/>
      <c r="Y622" s="43"/>
      <c r="Z622" s="37"/>
      <c r="AA622" s="37"/>
      <c r="AB622" s="37"/>
      <c r="AC622" s="37"/>
      <c r="AD622" s="82"/>
      <c r="AE622" s="82"/>
      <c r="AF622" s="82"/>
    </row>
    <row r="623" spans="1:32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44"/>
      <c r="P623" s="38"/>
      <c r="Q623" s="38"/>
      <c r="R623" s="38"/>
      <c r="S623" s="38"/>
      <c r="T623" s="38"/>
      <c r="U623" s="94"/>
      <c r="V623" s="38"/>
      <c r="W623" s="51"/>
      <c r="X623" s="51"/>
      <c r="Y623" s="43"/>
      <c r="Z623" s="37"/>
      <c r="AA623" s="37"/>
      <c r="AB623" s="37"/>
      <c r="AC623" s="37"/>
      <c r="AD623" s="82"/>
      <c r="AE623" s="82"/>
      <c r="AF623" s="82"/>
    </row>
    <row r="624" spans="1:32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44"/>
      <c r="P624" s="38"/>
      <c r="Q624" s="38"/>
      <c r="R624" s="38"/>
      <c r="S624" s="38"/>
      <c r="T624" s="38"/>
      <c r="U624" s="94"/>
      <c r="V624" s="38"/>
      <c r="W624" s="51"/>
      <c r="X624" s="51"/>
      <c r="Y624" s="43"/>
      <c r="Z624" s="37"/>
      <c r="AA624" s="37"/>
      <c r="AB624" s="37"/>
      <c r="AC624" s="37"/>
      <c r="AD624" s="82"/>
      <c r="AE624" s="82"/>
      <c r="AF624" s="82"/>
    </row>
    <row r="625" spans="1:32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44"/>
      <c r="P625" s="38"/>
      <c r="Q625" s="38"/>
      <c r="R625" s="38"/>
      <c r="S625" s="38"/>
      <c r="T625" s="38"/>
      <c r="U625" s="94"/>
      <c r="V625" s="38"/>
      <c r="W625" s="51"/>
      <c r="X625" s="51"/>
      <c r="Y625" s="43"/>
      <c r="Z625" s="37"/>
      <c r="AA625" s="37"/>
      <c r="AB625" s="37"/>
      <c r="AC625" s="37"/>
      <c r="AD625" s="82"/>
      <c r="AE625" s="82"/>
      <c r="AF625" s="82"/>
    </row>
    <row r="626" spans="1:32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44"/>
      <c r="P626" s="38"/>
      <c r="Q626" s="38"/>
      <c r="R626" s="38"/>
      <c r="S626" s="38"/>
      <c r="T626" s="38"/>
      <c r="U626" s="94"/>
      <c r="V626" s="38"/>
      <c r="W626" s="51"/>
      <c r="X626" s="51"/>
      <c r="Y626" s="43"/>
      <c r="Z626" s="37"/>
      <c r="AA626" s="37"/>
      <c r="AB626" s="37"/>
      <c r="AC626" s="37"/>
      <c r="AD626" s="82"/>
      <c r="AE626" s="82"/>
      <c r="AF626" s="82"/>
    </row>
    <row r="627" spans="1:32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44"/>
      <c r="P627" s="38"/>
      <c r="Q627" s="38"/>
      <c r="R627" s="38"/>
      <c r="S627" s="38"/>
      <c r="T627" s="38"/>
      <c r="U627" s="94"/>
      <c r="V627" s="38"/>
      <c r="W627" s="51"/>
      <c r="X627" s="51"/>
      <c r="Y627" s="43"/>
      <c r="Z627" s="37"/>
      <c r="AA627" s="37"/>
      <c r="AB627" s="37"/>
      <c r="AC627" s="37"/>
      <c r="AD627" s="82"/>
      <c r="AE627" s="82"/>
      <c r="AF627" s="82"/>
    </row>
    <row r="628" spans="1:32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44"/>
      <c r="P628" s="38"/>
      <c r="Q628" s="38"/>
      <c r="R628" s="38"/>
      <c r="S628" s="38"/>
      <c r="T628" s="38"/>
      <c r="U628" s="94"/>
      <c r="V628" s="38"/>
      <c r="W628" s="51"/>
      <c r="X628" s="51"/>
      <c r="Y628" s="43"/>
      <c r="Z628" s="37"/>
      <c r="AA628" s="37"/>
      <c r="AB628" s="37"/>
      <c r="AC628" s="37"/>
      <c r="AD628" s="82"/>
      <c r="AE628" s="82"/>
      <c r="AF628" s="82"/>
    </row>
    <row r="629" spans="1:32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44"/>
      <c r="P629" s="38"/>
      <c r="Q629" s="38"/>
      <c r="R629" s="38"/>
      <c r="S629" s="38"/>
      <c r="T629" s="38"/>
      <c r="U629" s="94"/>
      <c r="V629" s="38"/>
      <c r="W629" s="51"/>
      <c r="X629" s="51"/>
      <c r="Y629" s="43"/>
      <c r="Z629" s="37"/>
      <c r="AA629" s="37"/>
      <c r="AB629" s="37"/>
      <c r="AC629" s="37"/>
      <c r="AD629" s="82"/>
      <c r="AE629" s="82"/>
      <c r="AF629" s="82"/>
    </row>
    <row r="630" spans="1:32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44"/>
      <c r="P630" s="38"/>
      <c r="Q630" s="38"/>
      <c r="R630" s="38"/>
      <c r="S630" s="38"/>
      <c r="T630" s="38"/>
      <c r="U630" s="94"/>
      <c r="V630" s="38"/>
      <c r="W630" s="51"/>
      <c r="X630" s="51"/>
      <c r="Y630" s="43"/>
      <c r="Z630" s="37"/>
      <c r="AA630" s="37"/>
      <c r="AB630" s="37"/>
      <c r="AC630" s="37"/>
      <c r="AD630" s="82"/>
      <c r="AE630" s="82"/>
      <c r="AF630" s="82"/>
    </row>
    <row r="631" spans="1:32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44"/>
      <c r="P631" s="38"/>
      <c r="Q631" s="38"/>
      <c r="R631" s="38"/>
      <c r="S631" s="38"/>
      <c r="T631" s="38"/>
      <c r="U631" s="94"/>
      <c r="V631" s="38"/>
      <c r="W631" s="51"/>
      <c r="X631" s="51"/>
      <c r="Y631" s="43"/>
      <c r="Z631" s="37"/>
      <c r="AA631" s="37"/>
      <c r="AB631" s="37"/>
      <c r="AC631" s="37"/>
      <c r="AD631" s="82"/>
      <c r="AE631" s="82"/>
      <c r="AF631" s="82"/>
    </row>
    <row r="632" spans="1:32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44"/>
      <c r="P632" s="38"/>
      <c r="Q632" s="38"/>
      <c r="R632" s="38"/>
      <c r="S632" s="38"/>
      <c r="T632" s="38"/>
      <c r="U632" s="94"/>
      <c r="V632" s="38"/>
      <c r="W632" s="51"/>
      <c r="X632" s="51"/>
      <c r="Y632" s="43"/>
      <c r="Z632" s="37"/>
      <c r="AA632" s="37"/>
      <c r="AB632" s="37"/>
      <c r="AC632" s="37"/>
      <c r="AD632" s="82"/>
      <c r="AE632" s="82"/>
      <c r="AF632" s="82"/>
    </row>
    <row r="633" spans="1:32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44"/>
      <c r="P633" s="38"/>
      <c r="Q633" s="38"/>
      <c r="R633" s="38"/>
      <c r="S633" s="38"/>
      <c r="T633" s="38"/>
      <c r="U633" s="94"/>
      <c r="V633" s="38"/>
      <c r="W633" s="51"/>
      <c r="X633" s="51"/>
      <c r="Y633" s="43"/>
      <c r="Z633" s="37"/>
      <c r="AA633" s="37"/>
      <c r="AB633" s="37"/>
      <c r="AC633" s="37"/>
      <c r="AD633" s="82"/>
      <c r="AE633" s="82"/>
      <c r="AF633" s="82"/>
    </row>
    <row r="634" spans="1:32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44"/>
      <c r="P634" s="38"/>
      <c r="Q634" s="38"/>
      <c r="R634" s="38"/>
      <c r="S634" s="38"/>
      <c r="T634" s="38"/>
      <c r="U634" s="94"/>
      <c r="V634" s="38"/>
      <c r="W634" s="51"/>
      <c r="X634" s="51"/>
      <c r="Y634" s="43"/>
      <c r="Z634" s="37"/>
      <c r="AA634" s="37"/>
      <c r="AB634" s="37"/>
      <c r="AC634" s="37"/>
      <c r="AD634" s="82"/>
      <c r="AE634" s="82"/>
      <c r="AF634" s="82"/>
    </row>
    <row r="635" spans="1:32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44"/>
      <c r="P635" s="38"/>
      <c r="Q635" s="38"/>
      <c r="R635" s="38"/>
      <c r="S635" s="38"/>
      <c r="T635" s="38"/>
      <c r="U635" s="94"/>
      <c r="V635" s="38"/>
      <c r="W635" s="51"/>
      <c r="X635" s="51"/>
      <c r="Y635" s="43"/>
      <c r="Z635" s="37"/>
      <c r="AA635" s="37"/>
      <c r="AB635" s="37"/>
      <c r="AC635" s="37"/>
      <c r="AD635" s="82"/>
      <c r="AE635" s="82"/>
      <c r="AF635" s="82"/>
    </row>
    <row r="636" spans="1:32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44"/>
      <c r="P636" s="38"/>
      <c r="Q636" s="38"/>
      <c r="R636" s="38"/>
      <c r="S636" s="38"/>
      <c r="T636" s="38"/>
      <c r="U636" s="94"/>
      <c r="V636" s="38"/>
      <c r="W636" s="51"/>
      <c r="X636" s="51"/>
      <c r="Y636" s="43"/>
      <c r="Z636" s="37"/>
      <c r="AA636" s="37"/>
      <c r="AB636" s="37"/>
      <c r="AC636" s="37"/>
      <c r="AD636" s="82"/>
      <c r="AE636" s="82"/>
      <c r="AF636" s="82"/>
    </row>
    <row r="637" spans="1:32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44"/>
      <c r="P637" s="38"/>
      <c r="Q637" s="38"/>
      <c r="R637" s="38"/>
      <c r="S637" s="38"/>
      <c r="T637" s="38"/>
      <c r="U637" s="94"/>
      <c r="V637" s="38"/>
      <c r="W637" s="51"/>
      <c r="X637" s="51"/>
      <c r="Y637" s="43"/>
      <c r="Z637" s="37"/>
      <c r="AA637" s="37"/>
      <c r="AB637" s="37"/>
      <c r="AC637" s="37"/>
      <c r="AD637" s="82"/>
      <c r="AE637" s="82"/>
      <c r="AF637" s="82"/>
    </row>
    <row r="638" spans="1:32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44"/>
      <c r="P638" s="38"/>
      <c r="Q638" s="38"/>
      <c r="R638" s="38"/>
      <c r="S638" s="38"/>
      <c r="T638" s="38"/>
      <c r="U638" s="94"/>
      <c r="V638" s="38"/>
      <c r="W638" s="51"/>
      <c r="X638" s="51"/>
      <c r="Y638" s="43"/>
      <c r="Z638" s="37"/>
      <c r="AA638" s="37"/>
      <c r="AB638" s="37"/>
      <c r="AC638" s="37"/>
      <c r="AD638" s="82"/>
      <c r="AE638" s="82"/>
      <c r="AF638" s="82"/>
    </row>
    <row r="639" spans="1:32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44"/>
      <c r="P639" s="38"/>
      <c r="Q639" s="38"/>
      <c r="R639" s="38"/>
      <c r="S639" s="38"/>
      <c r="T639" s="38"/>
      <c r="U639" s="94"/>
      <c r="V639" s="38"/>
      <c r="W639" s="51"/>
      <c r="X639" s="51"/>
      <c r="Y639" s="43"/>
      <c r="Z639" s="37"/>
      <c r="AA639" s="37"/>
      <c r="AB639" s="37"/>
      <c r="AC639" s="37"/>
      <c r="AD639" s="82"/>
      <c r="AE639" s="82"/>
      <c r="AF639" s="82"/>
    </row>
    <row r="640" spans="1:32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44"/>
      <c r="P640" s="38"/>
      <c r="Q640" s="38"/>
      <c r="R640" s="38"/>
      <c r="S640" s="38"/>
      <c r="T640" s="38"/>
      <c r="U640" s="94"/>
      <c r="V640" s="38"/>
      <c r="W640" s="51"/>
      <c r="X640" s="51"/>
      <c r="Y640" s="43"/>
      <c r="Z640" s="37"/>
      <c r="AA640" s="37"/>
      <c r="AB640" s="37"/>
      <c r="AC640" s="37"/>
      <c r="AD640" s="82"/>
      <c r="AE640" s="82"/>
      <c r="AF640" s="82"/>
    </row>
    <row r="641" spans="1:32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44"/>
      <c r="P641" s="38"/>
      <c r="Q641" s="38"/>
      <c r="R641" s="38"/>
      <c r="S641" s="38"/>
      <c r="T641" s="38"/>
      <c r="U641" s="94"/>
      <c r="V641" s="38"/>
      <c r="W641" s="51"/>
      <c r="X641" s="51"/>
      <c r="Y641" s="43"/>
      <c r="Z641" s="37"/>
      <c r="AA641" s="37"/>
      <c r="AB641" s="37"/>
      <c r="AC641" s="37"/>
      <c r="AD641" s="82"/>
      <c r="AE641" s="82"/>
      <c r="AF641" s="82"/>
    </row>
    <row r="642" spans="1:32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44"/>
      <c r="P642" s="38"/>
      <c r="Q642" s="38"/>
      <c r="R642" s="38"/>
      <c r="S642" s="38"/>
      <c r="T642" s="38"/>
      <c r="U642" s="94"/>
      <c r="V642" s="38"/>
      <c r="W642" s="51"/>
      <c r="X642" s="51"/>
      <c r="Y642" s="43"/>
      <c r="Z642" s="37"/>
      <c r="AA642" s="37"/>
      <c r="AB642" s="37"/>
      <c r="AC642" s="37"/>
      <c r="AD642" s="82"/>
      <c r="AE642" s="82"/>
      <c r="AF642" s="82"/>
    </row>
    <row r="643" spans="1:32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44"/>
      <c r="P643" s="38"/>
      <c r="Q643" s="38"/>
      <c r="R643" s="38"/>
      <c r="S643" s="38"/>
      <c r="T643" s="38"/>
      <c r="U643" s="94"/>
      <c r="V643" s="38"/>
      <c r="W643" s="51"/>
      <c r="X643" s="51"/>
      <c r="Y643" s="43"/>
      <c r="Z643" s="37"/>
      <c r="AA643" s="37"/>
      <c r="AB643" s="37"/>
      <c r="AC643" s="37"/>
      <c r="AD643" s="82"/>
      <c r="AE643" s="82"/>
      <c r="AF643" s="82"/>
    </row>
    <row r="644" spans="1:32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44"/>
      <c r="P644" s="38"/>
      <c r="Q644" s="38"/>
      <c r="R644" s="38"/>
      <c r="S644" s="38"/>
      <c r="T644" s="38"/>
      <c r="U644" s="94"/>
      <c r="V644" s="38"/>
      <c r="W644" s="51"/>
      <c r="X644" s="51"/>
      <c r="Y644" s="43"/>
      <c r="Z644" s="37"/>
      <c r="AA644" s="37"/>
      <c r="AB644" s="37"/>
      <c r="AC644" s="37"/>
      <c r="AD644" s="82"/>
      <c r="AE644" s="82"/>
      <c r="AF644" s="82"/>
    </row>
    <row r="645" spans="1:32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44"/>
      <c r="P645" s="38"/>
      <c r="Q645" s="38"/>
      <c r="R645" s="38"/>
      <c r="S645" s="38"/>
      <c r="T645" s="38"/>
      <c r="U645" s="94"/>
      <c r="V645" s="38"/>
      <c r="W645" s="51"/>
      <c r="X645" s="51"/>
      <c r="Y645" s="43"/>
      <c r="Z645" s="37"/>
      <c r="AA645" s="37"/>
      <c r="AB645" s="37"/>
      <c r="AC645" s="37"/>
      <c r="AD645" s="82"/>
      <c r="AE645" s="82"/>
      <c r="AF645" s="82"/>
    </row>
    <row r="646" spans="1:32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44"/>
      <c r="P646" s="38"/>
      <c r="Q646" s="38"/>
      <c r="R646" s="38"/>
      <c r="S646" s="38"/>
      <c r="T646" s="38"/>
      <c r="U646" s="94"/>
      <c r="V646" s="38"/>
      <c r="W646" s="51"/>
      <c r="X646" s="51"/>
      <c r="Y646" s="43"/>
      <c r="Z646" s="37"/>
      <c r="AA646" s="37"/>
      <c r="AB646" s="37"/>
      <c r="AC646" s="37"/>
      <c r="AD646" s="82"/>
      <c r="AE646" s="82"/>
      <c r="AF646" s="82"/>
    </row>
    <row r="647" spans="1:32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44"/>
      <c r="P647" s="38"/>
      <c r="Q647" s="38"/>
      <c r="R647" s="38"/>
      <c r="S647" s="38"/>
      <c r="T647" s="38"/>
      <c r="U647" s="94"/>
      <c r="V647" s="38"/>
      <c r="W647" s="51"/>
      <c r="X647" s="51"/>
      <c r="Y647" s="43"/>
      <c r="Z647" s="37"/>
      <c r="AA647" s="37"/>
      <c r="AB647" s="37"/>
      <c r="AC647" s="37"/>
      <c r="AD647" s="82"/>
      <c r="AE647" s="82"/>
      <c r="AF647" s="82"/>
    </row>
    <row r="648" spans="1:32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44"/>
      <c r="P648" s="38"/>
      <c r="Q648" s="38"/>
      <c r="R648" s="38"/>
      <c r="S648" s="38"/>
      <c r="T648" s="38"/>
      <c r="U648" s="94"/>
      <c r="V648" s="38"/>
      <c r="W648" s="51"/>
      <c r="X648" s="51"/>
      <c r="Y648" s="43"/>
      <c r="Z648" s="37"/>
      <c r="AA648" s="37"/>
      <c r="AB648" s="37"/>
      <c r="AC648" s="37"/>
      <c r="AD648" s="82"/>
      <c r="AE648" s="82"/>
      <c r="AF648" s="82"/>
    </row>
    <row r="649" spans="1:32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44"/>
      <c r="P649" s="38"/>
      <c r="Q649" s="38"/>
      <c r="R649" s="38"/>
      <c r="S649" s="38"/>
      <c r="T649" s="38"/>
      <c r="U649" s="94"/>
      <c r="V649" s="38"/>
      <c r="W649" s="51"/>
      <c r="X649" s="51"/>
      <c r="Y649" s="43"/>
      <c r="Z649" s="37"/>
      <c r="AA649" s="37"/>
      <c r="AB649" s="37"/>
      <c r="AC649" s="37"/>
      <c r="AD649" s="82"/>
      <c r="AE649" s="82"/>
      <c r="AF649" s="82"/>
    </row>
    <row r="650" spans="1:32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44"/>
      <c r="P650" s="38"/>
      <c r="Q650" s="38"/>
      <c r="R650" s="38"/>
      <c r="S650" s="38"/>
      <c r="T650" s="38"/>
      <c r="U650" s="94"/>
      <c r="V650" s="38"/>
      <c r="W650" s="51"/>
      <c r="X650" s="51"/>
      <c r="Y650" s="43"/>
      <c r="Z650" s="37"/>
      <c r="AA650" s="37"/>
      <c r="AB650" s="37"/>
      <c r="AC650" s="37"/>
      <c r="AD650" s="82"/>
      <c r="AE650" s="82"/>
      <c r="AF650" s="82"/>
    </row>
    <row r="651" spans="1:32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44"/>
      <c r="P651" s="38"/>
      <c r="Q651" s="38"/>
      <c r="R651" s="38"/>
      <c r="S651" s="38"/>
      <c r="T651" s="38"/>
      <c r="U651" s="94"/>
      <c r="V651" s="38"/>
      <c r="W651" s="51"/>
      <c r="X651" s="51"/>
      <c r="Y651" s="43"/>
      <c r="Z651" s="37"/>
      <c r="AA651" s="37"/>
      <c r="AB651" s="37"/>
      <c r="AC651" s="37"/>
      <c r="AD651" s="82"/>
      <c r="AE651" s="82"/>
      <c r="AF651" s="82"/>
    </row>
    <row r="652" spans="1:32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44"/>
      <c r="P652" s="38"/>
      <c r="Q652" s="38"/>
      <c r="R652" s="38"/>
      <c r="S652" s="38"/>
      <c r="T652" s="38"/>
      <c r="U652" s="94"/>
      <c r="V652" s="38"/>
      <c r="W652" s="51"/>
      <c r="X652" s="51"/>
      <c r="Y652" s="43"/>
      <c r="Z652" s="37"/>
      <c r="AA652" s="37"/>
      <c r="AB652" s="37"/>
      <c r="AC652" s="37"/>
      <c r="AD652" s="82"/>
      <c r="AE652" s="82"/>
      <c r="AF652" s="82"/>
    </row>
    <row r="653" spans="1:32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44"/>
      <c r="P653" s="38"/>
      <c r="Q653" s="38"/>
      <c r="R653" s="38"/>
      <c r="S653" s="38"/>
      <c r="T653" s="38"/>
      <c r="U653" s="94"/>
      <c r="V653" s="38"/>
      <c r="W653" s="51"/>
      <c r="X653" s="51"/>
      <c r="Y653" s="43"/>
      <c r="Z653" s="37"/>
      <c r="AA653" s="37"/>
      <c r="AB653" s="37"/>
      <c r="AC653" s="37"/>
      <c r="AD653" s="82"/>
      <c r="AE653" s="82"/>
      <c r="AF653" s="82"/>
    </row>
    <row r="654" spans="1:32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44"/>
      <c r="P654" s="38"/>
      <c r="Q654" s="38"/>
      <c r="R654" s="38"/>
      <c r="S654" s="38"/>
      <c r="T654" s="38"/>
      <c r="U654" s="94"/>
      <c r="V654" s="38"/>
      <c r="W654" s="51"/>
      <c r="X654" s="51"/>
      <c r="Y654" s="43"/>
      <c r="Z654" s="37"/>
      <c r="AA654" s="37"/>
      <c r="AB654" s="37"/>
      <c r="AC654" s="37"/>
      <c r="AD654" s="82"/>
      <c r="AE654" s="82"/>
      <c r="AF654" s="82"/>
    </row>
    <row r="655" spans="1:32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44"/>
      <c r="P655" s="38"/>
      <c r="Q655" s="38"/>
      <c r="R655" s="38"/>
      <c r="S655" s="38"/>
      <c r="T655" s="38"/>
      <c r="U655" s="94"/>
      <c r="V655" s="38"/>
      <c r="W655" s="51"/>
      <c r="X655" s="51"/>
      <c r="Y655" s="43"/>
      <c r="Z655" s="37"/>
      <c r="AA655" s="37"/>
      <c r="AB655" s="37"/>
      <c r="AC655" s="37"/>
      <c r="AD655" s="82"/>
      <c r="AE655" s="82"/>
      <c r="AF655" s="82"/>
    </row>
    <row r="656" spans="1:32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44"/>
      <c r="P656" s="38"/>
      <c r="Q656" s="38"/>
      <c r="R656" s="38"/>
      <c r="S656" s="38"/>
      <c r="T656" s="38"/>
      <c r="U656" s="94"/>
      <c r="V656" s="38"/>
      <c r="W656" s="51"/>
      <c r="X656" s="51"/>
      <c r="Y656" s="43"/>
      <c r="Z656" s="37"/>
      <c r="AA656" s="37"/>
      <c r="AB656" s="37"/>
      <c r="AC656" s="37"/>
      <c r="AD656" s="82"/>
      <c r="AE656" s="82"/>
      <c r="AF656" s="82"/>
    </row>
    <row r="657" spans="1:32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44"/>
      <c r="P657" s="38"/>
      <c r="Q657" s="38"/>
      <c r="R657" s="38"/>
      <c r="S657" s="38"/>
      <c r="T657" s="38"/>
      <c r="U657" s="94"/>
      <c r="V657" s="38"/>
      <c r="W657" s="51"/>
      <c r="X657" s="51"/>
      <c r="Y657" s="43"/>
      <c r="Z657" s="37"/>
      <c r="AA657" s="37"/>
      <c r="AB657" s="37"/>
      <c r="AC657" s="37"/>
      <c r="AD657" s="82"/>
      <c r="AE657" s="82"/>
      <c r="AF657" s="82"/>
    </row>
    <row r="658" spans="1:32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44"/>
      <c r="P658" s="38"/>
      <c r="Q658" s="38"/>
      <c r="R658" s="38"/>
      <c r="S658" s="38"/>
      <c r="T658" s="38"/>
      <c r="U658" s="94"/>
      <c r="V658" s="38"/>
      <c r="W658" s="51"/>
      <c r="X658" s="51"/>
      <c r="Y658" s="43"/>
      <c r="Z658" s="37"/>
      <c r="AA658" s="37"/>
      <c r="AB658" s="37"/>
      <c r="AC658" s="37"/>
      <c r="AD658" s="82"/>
      <c r="AE658" s="82"/>
      <c r="AF658" s="82"/>
    </row>
    <row r="659" spans="1:32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44"/>
      <c r="P659" s="38"/>
      <c r="Q659" s="38"/>
      <c r="R659" s="38"/>
      <c r="S659" s="38"/>
      <c r="T659" s="38"/>
      <c r="U659" s="94"/>
      <c r="V659" s="38"/>
      <c r="W659" s="51"/>
      <c r="X659" s="51"/>
      <c r="Y659" s="43"/>
      <c r="Z659" s="37"/>
      <c r="AA659" s="37"/>
      <c r="AB659" s="37"/>
      <c r="AC659" s="37"/>
      <c r="AD659" s="82"/>
      <c r="AE659" s="82"/>
      <c r="AF659" s="82"/>
    </row>
    <row r="660" spans="1:32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44"/>
      <c r="P660" s="38"/>
      <c r="Q660" s="38"/>
      <c r="R660" s="38"/>
      <c r="S660" s="38"/>
      <c r="T660" s="38"/>
      <c r="U660" s="94"/>
      <c r="V660" s="38"/>
      <c r="W660" s="51"/>
      <c r="X660" s="51"/>
      <c r="Y660" s="43"/>
      <c r="Z660" s="37"/>
      <c r="AA660" s="37"/>
      <c r="AB660" s="37"/>
      <c r="AC660" s="37"/>
      <c r="AD660" s="82"/>
      <c r="AE660" s="82"/>
      <c r="AF660" s="82"/>
    </row>
    <row r="661" spans="1:32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44"/>
      <c r="P661" s="38"/>
      <c r="Q661" s="38"/>
      <c r="R661" s="38"/>
      <c r="S661" s="38"/>
      <c r="T661" s="38"/>
      <c r="U661" s="94"/>
      <c r="V661" s="38"/>
      <c r="W661" s="51"/>
      <c r="X661" s="51"/>
      <c r="Y661" s="43"/>
      <c r="Z661" s="37"/>
      <c r="AA661" s="37"/>
      <c r="AB661" s="37"/>
      <c r="AC661" s="37"/>
      <c r="AD661" s="82"/>
      <c r="AE661" s="82"/>
      <c r="AF661" s="82"/>
    </row>
    <row r="662" spans="1:32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44"/>
      <c r="P662" s="38"/>
      <c r="Q662" s="38"/>
      <c r="R662" s="38"/>
      <c r="S662" s="38"/>
      <c r="T662" s="38"/>
      <c r="U662" s="94"/>
      <c r="V662" s="38"/>
      <c r="W662" s="51"/>
      <c r="X662" s="51"/>
      <c r="Y662" s="43"/>
      <c r="Z662" s="37"/>
      <c r="AA662" s="37"/>
      <c r="AB662" s="37"/>
      <c r="AC662" s="37"/>
      <c r="AD662" s="82"/>
      <c r="AE662" s="82"/>
      <c r="AF662" s="82"/>
    </row>
    <row r="663" spans="1:32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44"/>
      <c r="P663" s="38"/>
      <c r="Q663" s="38"/>
      <c r="R663" s="38"/>
      <c r="S663" s="38"/>
      <c r="T663" s="38"/>
      <c r="U663" s="94"/>
      <c r="V663" s="38"/>
      <c r="W663" s="51"/>
      <c r="X663" s="51"/>
      <c r="Y663" s="43"/>
      <c r="Z663" s="37"/>
      <c r="AA663" s="37"/>
      <c r="AB663" s="37"/>
      <c r="AC663" s="37"/>
      <c r="AD663" s="82"/>
      <c r="AE663" s="82"/>
      <c r="AF663" s="82"/>
    </row>
    <row r="664" spans="1:32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44"/>
      <c r="P664" s="38"/>
      <c r="Q664" s="38"/>
      <c r="R664" s="38"/>
      <c r="S664" s="38"/>
      <c r="T664" s="38"/>
      <c r="U664" s="94"/>
      <c r="V664" s="38"/>
      <c r="W664" s="51"/>
      <c r="X664" s="51"/>
      <c r="Y664" s="43"/>
      <c r="Z664" s="37"/>
      <c r="AA664" s="37"/>
      <c r="AB664" s="37"/>
      <c r="AC664" s="37"/>
      <c r="AD664" s="82"/>
      <c r="AE664" s="82"/>
      <c r="AF664" s="82"/>
    </row>
    <row r="665" spans="1:32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44"/>
      <c r="P665" s="38"/>
      <c r="Q665" s="38"/>
      <c r="R665" s="38"/>
      <c r="S665" s="38"/>
      <c r="T665" s="38"/>
      <c r="U665" s="94"/>
      <c r="V665" s="38"/>
      <c r="W665" s="51"/>
      <c r="X665" s="51"/>
      <c r="Y665" s="43"/>
      <c r="Z665" s="37"/>
      <c r="AA665" s="37"/>
      <c r="AB665" s="37"/>
      <c r="AC665" s="37"/>
      <c r="AD665" s="82"/>
      <c r="AE665" s="82"/>
      <c r="AF665" s="82"/>
    </row>
    <row r="666" spans="1:32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44"/>
      <c r="P666" s="38"/>
      <c r="Q666" s="38"/>
      <c r="R666" s="38"/>
      <c r="S666" s="38"/>
      <c r="T666" s="38"/>
      <c r="U666" s="94"/>
      <c r="V666" s="38"/>
      <c r="W666" s="51"/>
      <c r="X666" s="51"/>
      <c r="Y666" s="43"/>
      <c r="Z666" s="37"/>
      <c r="AA666" s="37"/>
      <c r="AB666" s="37"/>
      <c r="AC666" s="37"/>
      <c r="AD666" s="82"/>
      <c r="AE666" s="82"/>
      <c r="AF666" s="82"/>
    </row>
    <row r="667" spans="1:32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44"/>
      <c r="P667" s="38"/>
      <c r="Q667" s="38"/>
      <c r="R667" s="38"/>
      <c r="S667" s="38"/>
      <c r="T667" s="38"/>
      <c r="U667" s="94"/>
      <c r="V667" s="38"/>
      <c r="W667" s="51"/>
      <c r="X667" s="51"/>
      <c r="Y667" s="43"/>
      <c r="Z667" s="37"/>
      <c r="AA667" s="37"/>
      <c r="AB667" s="37"/>
      <c r="AC667" s="37"/>
      <c r="AD667" s="82"/>
      <c r="AE667" s="82"/>
      <c r="AF667" s="82"/>
    </row>
    <row r="668" spans="1:32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44"/>
      <c r="P668" s="38"/>
      <c r="Q668" s="38"/>
      <c r="R668" s="38"/>
      <c r="S668" s="38"/>
      <c r="T668" s="38"/>
      <c r="U668" s="94"/>
      <c r="V668" s="38"/>
      <c r="W668" s="51"/>
      <c r="X668" s="51"/>
      <c r="Y668" s="43"/>
      <c r="Z668" s="37"/>
      <c r="AA668" s="37"/>
      <c r="AB668" s="37"/>
      <c r="AC668" s="37"/>
      <c r="AD668" s="82"/>
      <c r="AE668" s="82"/>
      <c r="AF668" s="82"/>
    </row>
    <row r="669" spans="1:32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44"/>
      <c r="P669" s="38"/>
      <c r="Q669" s="38"/>
      <c r="R669" s="38"/>
      <c r="S669" s="38"/>
      <c r="T669" s="38"/>
      <c r="U669" s="94"/>
      <c r="V669" s="38"/>
      <c r="W669" s="51"/>
      <c r="X669" s="51"/>
      <c r="Y669" s="43"/>
      <c r="Z669" s="37"/>
      <c r="AA669" s="37"/>
      <c r="AB669" s="37"/>
      <c r="AC669" s="37"/>
      <c r="AD669" s="82"/>
      <c r="AE669" s="82"/>
      <c r="AF669" s="82"/>
    </row>
    <row r="670" spans="1:32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44"/>
      <c r="P670" s="38"/>
      <c r="Q670" s="38"/>
      <c r="R670" s="38"/>
      <c r="S670" s="38"/>
      <c r="T670" s="38"/>
      <c r="U670" s="94"/>
      <c r="V670" s="38"/>
      <c r="W670" s="51"/>
      <c r="X670" s="51"/>
      <c r="Y670" s="43"/>
      <c r="Z670" s="37"/>
      <c r="AA670" s="37"/>
      <c r="AB670" s="37"/>
      <c r="AC670" s="37"/>
      <c r="AD670" s="82"/>
      <c r="AE670" s="82"/>
      <c r="AF670" s="82"/>
    </row>
    <row r="671" spans="1:32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44"/>
      <c r="P671" s="38"/>
      <c r="Q671" s="38"/>
      <c r="R671" s="38"/>
      <c r="S671" s="38"/>
      <c r="T671" s="38"/>
      <c r="U671" s="94"/>
      <c r="V671" s="38"/>
      <c r="W671" s="51"/>
      <c r="X671" s="51"/>
      <c r="Y671" s="43"/>
      <c r="Z671" s="37"/>
      <c r="AA671" s="37"/>
      <c r="AB671" s="37"/>
      <c r="AC671" s="37"/>
      <c r="AD671" s="82"/>
      <c r="AE671" s="82"/>
      <c r="AF671" s="82"/>
    </row>
    <row r="672" spans="1:32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44"/>
      <c r="P672" s="38"/>
      <c r="Q672" s="38"/>
      <c r="R672" s="38"/>
      <c r="S672" s="38"/>
      <c r="T672" s="38"/>
      <c r="U672" s="94"/>
      <c r="V672" s="38"/>
      <c r="W672" s="51"/>
      <c r="X672" s="51"/>
      <c r="Y672" s="43"/>
      <c r="Z672" s="37"/>
      <c r="AA672" s="37"/>
      <c r="AB672" s="37"/>
      <c r="AC672" s="37"/>
      <c r="AD672" s="82"/>
      <c r="AE672" s="82"/>
      <c r="AF672" s="82"/>
    </row>
    <row r="673" spans="1:32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44"/>
      <c r="P673" s="38"/>
      <c r="Q673" s="38"/>
      <c r="R673" s="38"/>
      <c r="S673" s="38"/>
      <c r="T673" s="38"/>
      <c r="U673" s="94"/>
      <c r="V673" s="38"/>
      <c r="W673" s="51"/>
      <c r="X673" s="51"/>
      <c r="Y673" s="43"/>
      <c r="Z673" s="37"/>
      <c r="AA673" s="37"/>
      <c r="AB673" s="37"/>
      <c r="AC673" s="37"/>
      <c r="AD673" s="82"/>
      <c r="AE673" s="82"/>
      <c r="AF673" s="82"/>
    </row>
    <row r="674" spans="1:32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44"/>
      <c r="P674" s="38"/>
      <c r="Q674" s="38"/>
      <c r="R674" s="38"/>
      <c r="S674" s="38"/>
      <c r="T674" s="38"/>
      <c r="U674" s="94"/>
      <c r="V674" s="38"/>
      <c r="W674" s="51"/>
      <c r="X674" s="51"/>
      <c r="Y674" s="43"/>
      <c r="Z674" s="37"/>
      <c r="AA674" s="37"/>
      <c r="AB674" s="37"/>
      <c r="AC674" s="37"/>
      <c r="AD674" s="82"/>
      <c r="AE674" s="82"/>
      <c r="AF674" s="82"/>
    </row>
    <row r="675" spans="1:32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44"/>
      <c r="P675" s="38"/>
      <c r="Q675" s="38"/>
      <c r="R675" s="38"/>
      <c r="S675" s="38"/>
      <c r="T675" s="38"/>
      <c r="U675" s="94"/>
      <c r="V675" s="38"/>
      <c r="W675" s="51"/>
      <c r="X675" s="51"/>
      <c r="Y675" s="43"/>
      <c r="Z675" s="37"/>
      <c r="AA675" s="37"/>
      <c r="AB675" s="37"/>
      <c r="AC675" s="37"/>
      <c r="AD675" s="82"/>
      <c r="AE675" s="82"/>
      <c r="AF675" s="82"/>
    </row>
    <row r="676" spans="1:32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44"/>
      <c r="P676" s="38"/>
      <c r="Q676" s="38"/>
      <c r="R676" s="38"/>
      <c r="S676" s="38"/>
      <c r="T676" s="38"/>
      <c r="U676" s="94"/>
      <c r="V676" s="38"/>
      <c r="W676" s="51"/>
      <c r="X676" s="51"/>
      <c r="Y676" s="43"/>
      <c r="Z676" s="37"/>
      <c r="AA676" s="37"/>
      <c r="AB676" s="37"/>
      <c r="AC676" s="37"/>
      <c r="AD676" s="82"/>
      <c r="AE676" s="82"/>
      <c r="AF676" s="82"/>
    </row>
    <row r="677" spans="1:32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44"/>
      <c r="P677" s="38"/>
      <c r="Q677" s="38"/>
      <c r="R677" s="38"/>
      <c r="S677" s="38"/>
      <c r="T677" s="38"/>
      <c r="U677" s="94"/>
      <c r="V677" s="38"/>
      <c r="W677" s="51"/>
      <c r="X677" s="51"/>
      <c r="Y677" s="43"/>
      <c r="Z677" s="37"/>
      <c r="AA677" s="37"/>
      <c r="AB677" s="37"/>
      <c r="AC677" s="37"/>
      <c r="AD677" s="82"/>
      <c r="AE677" s="82"/>
      <c r="AF677" s="82"/>
    </row>
    <row r="678" spans="1:32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44"/>
      <c r="P678" s="38"/>
      <c r="Q678" s="38"/>
      <c r="R678" s="38"/>
      <c r="S678" s="38"/>
      <c r="T678" s="38"/>
      <c r="U678" s="94"/>
      <c r="V678" s="38"/>
      <c r="W678" s="51"/>
      <c r="X678" s="51"/>
      <c r="Y678" s="43"/>
      <c r="Z678" s="37"/>
      <c r="AA678" s="37"/>
      <c r="AB678" s="37"/>
      <c r="AC678" s="37"/>
      <c r="AD678" s="82"/>
      <c r="AE678" s="82"/>
      <c r="AF678" s="82"/>
    </row>
    <row r="679" spans="1:32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44"/>
      <c r="P679" s="38"/>
      <c r="Q679" s="38"/>
      <c r="R679" s="38"/>
      <c r="S679" s="38"/>
      <c r="T679" s="38"/>
      <c r="U679" s="94"/>
      <c r="V679" s="38"/>
      <c r="W679" s="51"/>
      <c r="X679" s="51"/>
      <c r="Y679" s="43"/>
      <c r="Z679" s="37"/>
      <c r="AA679" s="37"/>
      <c r="AB679" s="37"/>
      <c r="AC679" s="37"/>
      <c r="AD679" s="82"/>
      <c r="AE679" s="82"/>
      <c r="AF679" s="82"/>
    </row>
    <row r="680" spans="1:32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44"/>
      <c r="P680" s="38"/>
      <c r="Q680" s="38"/>
      <c r="R680" s="38"/>
      <c r="S680" s="38"/>
      <c r="T680" s="38"/>
      <c r="U680" s="94"/>
      <c r="V680" s="38"/>
      <c r="W680" s="51"/>
      <c r="X680" s="51"/>
      <c r="Y680" s="43"/>
      <c r="Z680" s="37"/>
      <c r="AA680" s="37"/>
      <c r="AB680" s="37"/>
      <c r="AC680" s="37"/>
      <c r="AD680" s="82"/>
      <c r="AE680" s="82"/>
      <c r="AF680" s="82"/>
    </row>
    <row r="681" spans="1:32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44"/>
      <c r="P681" s="38"/>
      <c r="Q681" s="38"/>
      <c r="R681" s="38"/>
      <c r="S681" s="38"/>
      <c r="T681" s="38"/>
      <c r="U681" s="94"/>
      <c r="V681" s="38"/>
      <c r="W681" s="51"/>
      <c r="X681" s="51"/>
      <c r="Y681" s="43"/>
      <c r="Z681" s="37"/>
      <c r="AA681" s="37"/>
      <c r="AB681" s="37"/>
      <c r="AC681" s="37"/>
      <c r="AD681" s="82"/>
      <c r="AE681" s="82"/>
      <c r="AF681" s="82"/>
    </row>
    <row r="682" spans="1:32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44"/>
      <c r="P682" s="38"/>
      <c r="Q682" s="38"/>
      <c r="R682" s="38"/>
      <c r="S682" s="38"/>
      <c r="T682" s="38"/>
      <c r="U682" s="94"/>
      <c r="V682" s="38"/>
      <c r="W682" s="51"/>
      <c r="X682" s="51"/>
      <c r="Y682" s="43"/>
      <c r="Z682" s="37"/>
      <c r="AA682" s="37"/>
      <c r="AB682" s="37"/>
      <c r="AC682" s="37"/>
      <c r="AD682" s="82"/>
      <c r="AE682" s="82"/>
      <c r="AF682" s="82"/>
    </row>
    <row r="683" spans="1:32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44"/>
      <c r="P683" s="38"/>
      <c r="Q683" s="38"/>
      <c r="R683" s="38"/>
      <c r="S683" s="38"/>
      <c r="T683" s="38"/>
      <c r="U683" s="94"/>
      <c r="V683" s="38"/>
      <c r="W683" s="51"/>
      <c r="X683" s="51"/>
      <c r="Y683" s="43"/>
      <c r="Z683" s="37"/>
      <c r="AA683" s="37"/>
      <c r="AB683" s="37"/>
      <c r="AC683" s="37"/>
      <c r="AD683" s="82"/>
      <c r="AE683" s="82"/>
      <c r="AF683" s="82"/>
    </row>
    <row r="684" spans="1:32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44"/>
      <c r="P684" s="38"/>
      <c r="Q684" s="38"/>
      <c r="R684" s="38"/>
      <c r="S684" s="38"/>
      <c r="T684" s="38"/>
      <c r="U684" s="94"/>
      <c r="V684" s="38"/>
      <c r="W684" s="51"/>
      <c r="X684" s="51"/>
      <c r="Y684" s="43"/>
      <c r="Z684" s="37"/>
      <c r="AA684" s="37"/>
      <c r="AB684" s="37"/>
      <c r="AC684" s="37"/>
      <c r="AD684" s="82"/>
      <c r="AE684" s="82"/>
      <c r="AF684" s="82"/>
    </row>
    <row r="685" spans="1:32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44"/>
      <c r="P685" s="38"/>
      <c r="Q685" s="38"/>
      <c r="R685" s="38"/>
      <c r="S685" s="38"/>
      <c r="T685" s="38"/>
      <c r="U685" s="94"/>
      <c r="V685" s="38"/>
      <c r="W685" s="51"/>
      <c r="X685" s="51"/>
      <c r="Y685" s="43"/>
      <c r="Z685" s="37"/>
      <c r="AA685" s="37"/>
      <c r="AB685" s="37"/>
      <c r="AC685" s="37"/>
      <c r="AD685" s="82"/>
      <c r="AE685" s="82"/>
      <c r="AF685" s="82"/>
    </row>
    <row r="686" spans="1:32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44"/>
      <c r="P686" s="38"/>
      <c r="Q686" s="38"/>
      <c r="R686" s="38"/>
      <c r="S686" s="38"/>
      <c r="T686" s="38"/>
      <c r="U686" s="94"/>
      <c r="V686" s="38"/>
      <c r="W686" s="51"/>
      <c r="X686" s="51"/>
      <c r="Y686" s="43"/>
      <c r="Z686" s="37"/>
      <c r="AA686" s="37"/>
      <c r="AB686" s="37"/>
      <c r="AC686" s="37"/>
      <c r="AD686" s="82"/>
      <c r="AE686" s="82"/>
      <c r="AF686" s="82"/>
    </row>
    <row r="687" spans="1:32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44"/>
      <c r="P687" s="38"/>
      <c r="Q687" s="38"/>
      <c r="R687" s="38"/>
      <c r="S687" s="38"/>
      <c r="T687" s="38"/>
      <c r="U687" s="94"/>
      <c r="V687" s="38"/>
      <c r="W687" s="51"/>
      <c r="X687" s="51"/>
      <c r="Y687" s="43"/>
      <c r="Z687" s="37"/>
      <c r="AA687" s="37"/>
      <c r="AB687" s="37"/>
      <c r="AC687" s="37"/>
      <c r="AD687" s="82"/>
      <c r="AE687" s="82"/>
      <c r="AF687" s="82"/>
    </row>
    <row r="688" spans="1:32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44"/>
      <c r="P688" s="38"/>
      <c r="Q688" s="38"/>
      <c r="R688" s="38"/>
      <c r="S688" s="38"/>
      <c r="T688" s="38"/>
      <c r="U688" s="94"/>
      <c r="V688" s="38"/>
      <c r="W688" s="51"/>
      <c r="X688" s="51"/>
      <c r="Y688" s="43"/>
      <c r="Z688" s="37"/>
      <c r="AA688" s="37"/>
      <c r="AB688" s="37"/>
      <c r="AC688" s="37"/>
      <c r="AD688" s="82"/>
      <c r="AE688" s="82"/>
      <c r="AF688" s="82"/>
    </row>
    <row r="689" spans="1:32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44"/>
      <c r="P689" s="38"/>
      <c r="Q689" s="38"/>
      <c r="R689" s="38"/>
      <c r="S689" s="38"/>
      <c r="T689" s="38"/>
      <c r="U689" s="94"/>
      <c r="V689" s="38"/>
      <c r="W689" s="51"/>
      <c r="X689" s="51"/>
      <c r="Y689" s="43"/>
      <c r="Z689" s="37"/>
      <c r="AA689" s="37"/>
      <c r="AB689" s="37"/>
      <c r="AC689" s="37"/>
      <c r="AD689" s="82"/>
      <c r="AE689" s="82"/>
      <c r="AF689" s="82"/>
    </row>
    <row r="690" spans="1:32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44"/>
      <c r="P690" s="38"/>
      <c r="Q690" s="38"/>
      <c r="R690" s="38"/>
      <c r="S690" s="38"/>
      <c r="T690" s="38"/>
      <c r="U690" s="94"/>
      <c r="V690" s="38"/>
      <c r="W690" s="51"/>
      <c r="X690" s="51"/>
      <c r="Y690" s="43"/>
      <c r="Z690" s="37"/>
      <c r="AA690" s="37"/>
      <c r="AB690" s="37"/>
      <c r="AC690" s="37"/>
      <c r="AD690" s="82"/>
      <c r="AE690" s="82"/>
      <c r="AF690" s="82"/>
    </row>
    <row r="691" spans="1:32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44"/>
      <c r="P691" s="38"/>
      <c r="Q691" s="38"/>
      <c r="R691" s="38"/>
      <c r="S691" s="38"/>
      <c r="T691" s="38"/>
      <c r="U691" s="94"/>
      <c r="V691" s="38"/>
      <c r="W691" s="51"/>
      <c r="X691" s="51"/>
      <c r="Y691" s="43"/>
      <c r="Z691" s="37"/>
      <c r="AA691" s="37"/>
      <c r="AB691" s="37"/>
      <c r="AC691" s="37"/>
      <c r="AD691" s="82"/>
      <c r="AE691" s="82"/>
      <c r="AF691" s="82"/>
    </row>
    <row r="692" spans="1:32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44"/>
      <c r="P692" s="38"/>
      <c r="Q692" s="38"/>
      <c r="R692" s="38"/>
      <c r="S692" s="38"/>
      <c r="T692" s="38"/>
      <c r="U692" s="94"/>
      <c r="V692" s="38"/>
      <c r="W692" s="51"/>
      <c r="X692" s="51"/>
      <c r="Y692" s="43"/>
      <c r="Z692" s="37"/>
      <c r="AA692" s="37"/>
      <c r="AB692" s="37"/>
      <c r="AC692" s="37"/>
      <c r="AD692" s="82"/>
      <c r="AE692" s="82"/>
      <c r="AF692" s="82"/>
    </row>
    <row r="693" spans="1:32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44"/>
      <c r="P693" s="38"/>
      <c r="Q693" s="38"/>
      <c r="R693" s="38"/>
      <c r="S693" s="38"/>
      <c r="T693" s="38"/>
      <c r="U693" s="94"/>
      <c r="V693" s="38"/>
      <c r="W693" s="51"/>
      <c r="X693" s="51"/>
      <c r="Y693" s="43"/>
      <c r="Z693" s="37"/>
      <c r="AA693" s="37"/>
      <c r="AB693" s="37"/>
      <c r="AC693" s="37"/>
      <c r="AD693" s="82"/>
      <c r="AE693" s="82"/>
      <c r="AF693" s="82"/>
    </row>
    <row r="694" spans="1:32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44"/>
      <c r="P694" s="38"/>
      <c r="Q694" s="38"/>
      <c r="R694" s="38"/>
      <c r="S694" s="38"/>
      <c r="T694" s="38"/>
      <c r="U694" s="94"/>
      <c r="V694" s="38"/>
      <c r="W694" s="51"/>
      <c r="X694" s="51"/>
      <c r="Y694" s="43"/>
      <c r="Z694" s="37"/>
      <c r="AA694" s="37"/>
      <c r="AB694" s="37"/>
      <c r="AC694" s="37"/>
      <c r="AD694" s="82"/>
      <c r="AE694" s="82"/>
      <c r="AF694" s="82"/>
    </row>
    <row r="695" spans="1:32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44"/>
      <c r="P695" s="38"/>
      <c r="Q695" s="38"/>
      <c r="R695" s="38"/>
      <c r="S695" s="38"/>
      <c r="T695" s="38"/>
      <c r="U695" s="94"/>
      <c r="V695" s="38"/>
      <c r="W695" s="51"/>
      <c r="X695" s="51"/>
      <c r="Y695" s="43"/>
      <c r="Z695" s="37"/>
      <c r="AA695" s="37"/>
      <c r="AB695" s="37"/>
      <c r="AC695" s="37"/>
      <c r="AD695" s="82"/>
      <c r="AE695" s="82"/>
      <c r="AF695" s="82"/>
    </row>
    <row r="696" spans="1:32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44"/>
      <c r="P696" s="38"/>
      <c r="Q696" s="38"/>
      <c r="R696" s="38"/>
      <c r="S696" s="38"/>
      <c r="T696" s="38"/>
      <c r="U696" s="94"/>
      <c r="V696" s="38"/>
      <c r="W696" s="51"/>
      <c r="X696" s="51"/>
      <c r="Y696" s="43"/>
      <c r="Z696" s="37"/>
      <c r="AA696" s="37"/>
      <c r="AB696" s="37"/>
      <c r="AC696" s="37"/>
      <c r="AD696" s="82"/>
      <c r="AE696" s="82"/>
      <c r="AF696" s="82"/>
    </row>
    <row r="697" spans="1:32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44"/>
      <c r="P697" s="38"/>
      <c r="Q697" s="38"/>
      <c r="R697" s="38"/>
      <c r="S697" s="38"/>
      <c r="T697" s="38"/>
      <c r="U697" s="94"/>
      <c r="V697" s="38"/>
      <c r="W697" s="51"/>
      <c r="X697" s="51"/>
      <c r="Y697" s="43"/>
      <c r="Z697" s="37"/>
      <c r="AA697" s="37"/>
      <c r="AB697" s="37"/>
      <c r="AC697" s="37"/>
      <c r="AD697" s="82"/>
      <c r="AE697" s="82"/>
      <c r="AF697" s="82"/>
    </row>
    <row r="698" spans="1:32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44"/>
      <c r="P698" s="38"/>
      <c r="Q698" s="38"/>
      <c r="R698" s="38"/>
      <c r="S698" s="38"/>
      <c r="T698" s="38"/>
      <c r="U698" s="94"/>
      <c r="V698" s="38"/>
      <c r="W698" s="51"/>
      <c r="X698" s="51"/>
      <c r="Y698" s="43"/>
      <c r="Z698" s="37"/>
      <c r="AA698" s="37"/>
      <c r="AB698" s="37"/>
      <c r="AC698" s="37"/>
      <c r="AD698" s="82"/>
      <c r="AE698" s="82"/>
      <c r="AF698" s="82"/>
    </row>
    <row r="699" spans="1:32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44"/>
      <c r="P699" s="38"/>
      <c r="Q699" s="38"/>
      <c r="R699" s="38"/>
      <c r="S699" s="38"/>
      <c r="T699" s="38"/>
      <c r="U699" s="94"/>
      <c r="V699" s="38"/>
      <c r="W699" s="51"/>
      <c r="X699" s="51"/>
      <c r="Y699" s="43"/>
      <c r="Z699" s="37"/>
      <c r="AA699" s="37"/>
      <c r="AB699" s="37"/>
      <c r="AC699" s="37"/>
      <c r="AD699" s="82"/>
      <c r="AE699" s="82"/>
      <c r="AF699" s="82"/>
    </row>
    <row r="700" spans="1:32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44"/>
      <c r="P700" s="38"/>
      <c r="Q700" s="38"/>
      <c r="R700" s="38"/>
      <c r="S700" s="38"/>
      <c r="T700" s="38"/>
      <c r="U700" s="94"/>
      <c r="V700" s="38"/>
      <c r="W700" s="51"/>
      <c r="X700" s="51"/>
      <c r="Y700" s="43"/>
      <c r="Z700" s="37"/>
      <c r="AA700" s="37"/>
      <c r="AB700" s="37"/>
      <c r="AC700" s="37"/>
      <c r="AD700" s="82"/>
      <c r="AE700" s="82"/>
      <c r="AF700" s="82"/>
    </row>
    <row r="701" spans="1:32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44"/>
      <c r="P701" s="38"/>
      <c r="Q701" s="38"/>
      <c r="R701" s="38"/>
      <c r="S701" s="38"/>
      <c r="T701" s="38"/>
      <c r="U701" s="94"/>
      <c r="V701" s="38"/>
      <c r="W701" s="51"/>
      <c r="X701" s="51"/>
      <c r="Y701" s="43"/>
      <c r="Z701" s="37"/>
      <c r="AA701" s="37"/>
      <c r="AB701" s="37"/>
      <c r="AC701" s="37"/>
      <c r="AD701" s="82"/>
      <c r="AE701" s="82"/>
      <c r="AF701" s="82"/>
    </row>
    <row r="702" spans="1:32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44"/>
      <c r="P702" s="38"/>
      <c r="Q702" s="38"/>
      <c r="R702" s="38"/>
      <c r="S702" s="38"/>
      <c r="T702" s="38"/>
      <c r="U702" s="94"/>
      <c r="V702" s="38"/>
      <c r="W702" s="51"/>
      <c r="X702" s="51"/>
      <c r="Y702" s="43"/>
      <c r="Z702" s="37"/>
      <c r="AA702" s="37"/>
      <c r="AB702" s="37"/>
      <c r="AC702" s="37"/>
      <c r="AD702" s="82"/>
      <c r="AE702" s="82"/>
      <c r="AF702" s="82"/>
    </row>
    <row r="703" spans="1:32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44"/>
      <c r="P703" s="38"/>
      <c r="Q703" s="38"/>
      <c r="R703" s="38"/>
      <c r="S703" s="38"/>
      <c r="T703" s="38"/>
      <c r="U703" s="94"/>
      <c r="V703" s="38"/>
      <c r="W703" s="51"/>
      <c r="X703" s="51"/>
      <c r="Y703" s="43"/>
      <c r="Z703" s="37"/>
      <c r="AA703" s="37"/>
      <c r="AB703" s="37"/>
      <c r="AC703" s="37"/>
      <c r="AD703" s="82"/>
      <c r="AE703" s="82"/>
      <c r="AF703" s="82"/>
    </row>
    <row r="704" spans="1:32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44"/>
      <c r="P704" s="38"/>
      <c r="Q704" s="38"/>
      <c r="R704" s="38"/>
      <c r="S704" s="38"/>
      <c r="T704" s="38"/>
      <c r="U704" s="94"/>
      <c r="V704" s="38"/>
      <c r="W704" s="51"/>
      <c r="X704" s="51"/>
      <c r="Y704" s="43"/>
      <c r="Z704" s="37"/>
      <c r="AA704" s="37"/>
      <c r="AB704" s="37"/>
      <c r="AC704" s="37"/>
      <c r="AD704" s="82"/>
      <c r="AE704" s="82"/>
      <c r="AF704" s="82"/>
    </row>
    <row r="705" spans="1:32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44"/>
      <c r="P705" s="38"/>
      <c r="Q705" s="38"/>
      <c r="R705" s="38"/>
      <c r="S705" s="38"/>
      <c r="T705" s="38"/>
      <c r="U705" s="94"/>
      <c r="V705" s="38"/>
      <c r="W705" s="51"/>
      <c r="X705" s="51"/>
      <c r="Y705" s="43"/>
      <c r="Z705" s="37"/>
      <c r="AA705" s="37"/>
      <c r="AB705" s="37"/>
      <c r="AC705" s="37"/>
      <c r="AD705" s="82"/>
      <c r="AE705" s="82"/>
      <c r="AF705" s="82"/>
    </row>
    <row r="706" spans="1:32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44"/>
      <c r="P706" s="38"/>
      <c r="Q706" s="38"/>
      <c r="R706" s="38"/>
      <c r="S706" s="38"/>
      <c r="T706" s="38"/>
      <c r="U706" s="94"/>
      <c r="V706" s="38"/>
      <c r="W706" s="51"/>
      <c r="X706" s="51"/>
      <c r="Y706" s="43"/>
      <c r="Z706" s="37"/>
      <c r="AA706" s="37"/>
      <c r="AB706" s="37"/>
      <c r="AC706" s="37"/>
      <c r="AD706" s="82"/>
      <c r="AE706" s="82"/>
      <c r="AF706" s="82"/>
    </row>
    <row r="707" spans="1:32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44"/>
      <c r="P707" s="38"/>
      <c r="Q707" s="38"/>
      <c r="R707" s="38"/>
      <c r="S707" s="38"/>
      <c r="T707" s="38"/>
      <c r="U707" s="94"/>
      <c r="V707" s="38"/>
      <c r="W707" s="51"/>
      <c r="X707" s="51"/>
      <c r="Y707" s="43"/>
      <c r="Z707" s="37"/>
      <c r="AA707" s="37"/>
      <c r="AB707" s="37"/>
      <c r="AC707" s="37"/>
      <c r="AD707" s="82"/>
      <c r="AE707" s="82"/>
      <c r="AF707" s="82"/>
    </row>
    <row r="708" spans="1:32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44"/>
      <c r="P708" s="38"/>
      <c r="Q708" s="38"/>
      <c r="R708" s="38"/>
      <c r="S708" s="38"/>
      <c r="T708" s="38"/>
      <c r="U708" s="94"/>
      <c r="V708" s="38"/>
      <c r="W708" s="51"/>
      <c r="X708" s="51"/>
      <c r="Y708" s="43"/>
      <c r="Z708" s="37"/>
      <c r="AA708" s="37"/>
      <c r="AB708" s="37"/>
      <c r="AC708" s="37"/>
      <c r="AD708" s="82"/>
      <c r="AE708" s="82"/>
      <c r="AF708" s="82"/>
    </row>
    <row r="709" spans="1:32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44"/>
      <c r="P709" s="38"/>
      <c r="Q709" s="38"/>
      <c r="R709" s="38"/>
      <c r="S709" s="38"/>
      <c r="T709" s="38"/>
      <c r="U709" s="94"/>
      <c r="V709" s="38"/>
      <c r="W709" s="51"/>
      <c r="X709" s="51"/>
      <c r="Y709" s="43"/>
      <c r="Z709" s="37"/>
      <c r="AA709" s="37"/>
      <c r="AB709" s="37"/>
      <c r="AC709" s="37"/>
      <c r="AD709" s="82"/>
      <c r="AE709" s="82"/>
      <c r="AF709" s="82"/>
    </row>
    <row r="710" spans="1:32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44"/>
      <c r="P710" s="38"/>
      <c r="Q710" s="38"/>
      <c r="R710" s="38"/>
      <c r="S710" s="38"/>
      <c r="T710" s="38"/>
      <c r="U710" s="94"/>
      <c r="V710" s="38"/>
      <c r="W710" s="51"/>
      <c r="X710" s="51"/>
      <c r="Y710" s="43"/>
      <c r="Z710" s="37"/>
      <c r="AA710" s="37"/>
      <c r="AB710" s="37"/>
      <c r="AC710" s="37"/>
      <c r="AD710" s="82"/>
      <c r="AE710" s="82"/>
      <c r="AF710" s="82"/>
    </row>
    <row r="711" spans="1:32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44"/>
      <c r="P711" s="38"/>
      <c r="Q711" s="38"/>
      <c r="R711" s="38"/>
      <c r="S711" s="38"/>
      <c r="T711" s="38"/>
      <c r="U711" s="94"/>
      <c r="V711" s="38"/>
      <c r="W711" s="51"/>
      <c r="X711" s="51"/>
      <c r="Y711" s="43"/>
      <c r="Z711" s="37"/>
      <c r="AA711" s="37"/>
      <c r="AB711" s="37"/>
      <c r="AC711" s="37"/>
      <c r="AD711" s="82"/>
      <c r="AE711" s="82"/>
      <c r="AF711" s="82"/>
    </row>
    <row r="712" spans="1:32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44"/>
      <c r="P712" s="38"/>
      <c r="Q712" s="38"/>
      <c r="R712" s="38"/>
      <c r="S712" s="38"/>
      <c r="T712" s="38"/>
      <c r="U712" s="94"/>
      <c r="V712" s="38"/>
      <c r="W712" s="51"/>
      <c r="X712" s="51"/>
      <c r="Y712" s="43"/>
      <c r="Z712" s="37"/>
      <c r="AA712" s="37"/>
      <c r="AB712" s="37"/>
      <c r="AC712" s="37"/>
      <c r="AD712" s="82"/>
      <c r="AE712" s="82"/>
      <c r="AF712" s="82"/>
    </row>
    <row r="713" spans="1:32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44"/>
      <c r="P713" s="38"/>
      <c r="Q713" s="38"/>
      <c r="R713" s="38"/>
      <c r="S713" s="38"/>
      <c r="T713" s="38"/>
      <c r="U713" s="94"/>
      <c r="V713" s="38"/>
      <c r="W713" s="51"/>
      <c r="X713" s="51"/>
      <c r="Y713" s="43"/>
      <c r="Z713" s="37"/>
      <c r="AA713" s="37"/>
      <c r="AB713" s="37"/>
      <c r="AC713" s="37"/>
      <c r="AD713" s="82"/>
      <c r="AE713" s="82"/>
      <c r="AF713" s="82"/>
    </row>
    <row r="714" spans="1:32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44"/>
      <c r="P714" s="38"/>
      <c r="Q714" s="38"/>
      <c r="R714" s="38"/>
      <c r="S714" s="38"/>
      <c r="T714" s="38"/>
      <c r="U714" s="94"/>
      <c r="V714" s="38"/>
      <c r="W714" s="51"/>
      <c r="X714" s="51"/>
      <c r="Y714" s="43"/>
      <c r="Z714" s="37"/>
      <c r="AA714" s="37"/>
      <c r="AB714" s="37"/>
      <c r="AC714" s="37"/>
      <c r="AD714" s="82"/>
      <c r="AE714" s="82"/>
      <c r="AF714" s="82"/>
    </row>
    <row r="715" spans="1:32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44"/>
      <c r="P715" s="38"/>
      <c r="Q715" s="38"/>
      <c r="R715" s="38"/>
      <c r="S715" s="38"/>
      <c r="T715" s="38"/>
      <c r="U715" s="94"/>
      <c r="V715" s="38"/>
      <c r="W715" s="51"/>
      <c r="X715" s="51"/>
      <c r="Y715" s="43"/>
      <c r="Z715" s="37"/>
      <c r="AA715" s="37"/>
      <c r="AB715" s="37"/>
      <c r="AC715" s="37"/>
      <c r="AD715" s="82"/>
      <c r="AE715" s="82"/>
      <c r="AF715" s="82"/>
    </row>
    <row r="716" spans="1:32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44"/>
      <c r="P716" s="38"/>
      <c r="Q716" s="38"/>
      <c r="R716" s="38"/>
      <c r="S716" s="38"/>
      <c r="T716" s="38"/>
      <c r="U716" s="94"/>
      <c r="V716" s="38"/>
      <c r="W716" s="51"/>
      <c r="X716" s="51"/>
      <c r="Y716" s="43"/>
      <c r="Z716" s="37"/>
      <c r="AA716" s="37"/>
      <c r="AB716" s="37"/>
      <c r="AC716" s="37"/>
      <c r="AD716" s="82"/>
      <c r="AE716" s="82"/>
      <c r="AF716" s="82"/>
    </row>
    <row r="717" spans="1:32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44"/>
      <c r="P717" s="38"/>
      <c r="Q717" s="38"/>
      <c r="R717" s="38"/>
      <c r="S717" s="38"/>
      <c r="T717" s="38"/>
      <c r="U717" s="94"/>
      <c r="V717" s="38"/>
      <c r="W717" s="51"/>
      <c r="X717" s="51"/>
      <c r="Y717" s="43"/>
      <c r="Z717" s="37"/>
      <c r="AA717" s="37"/>
      <c r="AB717" s="37"/>
      <c r="AC717" s="37"/>
      <c r="AD717" s="82"/>
      <c r="AE717" s="82"/>
      <c r="AF717" s="82"/>
    </row>
    <row r="718" spans="1:32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44"/>
      <c r="P718" s="38"/>
      <c r="Q718" s="38"/>
      <c r="R718" s="38"/>
      <c r="S718" s="38"/>
      <c r="T718" s="38"/>
      <c r="U718" s="94"/>
      <c r="V718" s="38"/>
      <c r="W718" s="51"/>
      <c r="X718" s="51"/>
      <c r="Y718" s="43"/>
      <c r="Z718" s="37"/>
      <c r="AA718" s="37"/>
      <c r="AB718" s="37"/>
      <c r="AC718" s="37"/>
      <c r="AD718" s="82"/>
      <c r="AE718" s="82"/>
      <c r="AF718" s="82"/>
    </row>
    <row r="719" spans="1:32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44"/>
      <c r="P719" s="38"/>
      <c r="Q719" s="38"/>
      <c r="R719" s="38"/>
      <c r="S719" s="38"/>
      <c r="T719" s="38"/>
      <c r="U719" s="94"/>
      <c r="V719" s="38"/>
      <c r="W719" s="51"/>
      <c r="X719" s="51"/>
      <c r="Y719" s="43"/>
      <c r="Z719" s="37"/>
      <c r="AA719" s="37"/>
      <c r="AB719" s="37"/>
      <c r="AC719" s="37"/>
      <c r="AD719" s="82"/>
      <c r="AE719" s="82"/>
      <c r="AF719" s="82"/>
    </row>
    <row r="720" spans="1:32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44"/>
      <c r="P720" s="38"/>
      <c r="Q720" s="38"/>
      <c r="R720" s="38"/>
      <c r="S720" s="38"/>
      <c r="T720" s="38"/>
      <c r="U720" s="94"/>
      <c r="V720" s="38"/>
      <c r="W720" s="51"/>
      <c r="X720" s="51"/>
      <c r="Y720" s="43"/>
      <c r="Z720" s="37"/>
      <c r="AA720" s="37"/>
      <c r="AB720" s="37"/>
      <c r="AC720" s="37"/>
      <c r="AD720" s="82"/>
      <c r="AE720" s="82"/>
      <c r="AF720" s="82"/>
    </row>
    <row r="721" spans="1:32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44"/>
      <c r="P721" s="38"/>
      <c r="Q721" s="38"/>
      <c r="R721" s="38"/>
      <c r="S721" s="38"/>
      <c r="T721" s="38"/>
      <c r="U721" s="94"/>
      <c r="V721" s="38"/>
      <c r="W721" s="51"/>
      <c r="X721" s="51"/>
      <c r="Y721" s="43"/>
      <c r="Z721" s="37"/>
      <c r="AA721" s="37"/>
      <c r="AB721" s="37"/>
      <c r="AC721" s="37"/>
      <c r="AD721" s="82"/>
      <c r="AE721" s="82"/>
      <c r="AF721" s="82"/>
    </row>
    <row r="722" spans="1:32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44"/>
      <c r="P722" s="38"/>
      <c r="Q722" s="38"/>
      <c r="R722" s="38"/>
      <c r="S722" s="38"/>
      <c r="T722" s="38"/>
      <c r="U722" s="94"/>
      <c r="V722" s="38"/>
      <c r="W722" s="51"/>
      <c r="X722" s="51"/>
      <c r="Y722" s="43"/>
      <c r="Z722" s="37"/>
      <c r="AA722" s="37"/>
      <c r="AB722" s="37"/>
      <c r="AC722" s="37"/>
      <c r="AD722" s="82"/>
      <c r="AE722" s="82"/>
      <c r="AF722" s="82"/>
    </row>
    <row r="723" spans="1:32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44"/>
      <c r="P723" s="38"/>
      <c r="Q723" s="38"/>
      <c r="R723" s="38"/>
      <c r="S723" s="38"/>
      <c r="T723" s="38"/>
      <c r="U723" s="94"/>
      <c r="V723" s="38"/>
      <c r="W723" s="51"/>
      <c r="X723" s="51"/>
      <c r="Y723" s="43"/>
      <c r="Z723" s="37"/>
      <c r="AA723" s="37"/>
      <c r="AB723" s="37"/>
      <c r="AC723" s="37"/>
      <c r="AD723" s="82"/>
      <c r="AE723" s="82"/>
      <c r="AF723" s="82"/>
    </row>
    <row r="724" spans="1:32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44"/>
      <c r="P724" s="38"/>
      <c r="Q724" s="38"/>
      <c r="R724" s="38"/>
      <c r="S724" s="38"/>
      <c r="T724" s="38"/>
      <c r="U724" s="94"/>
      <c r="V724" s="38"/>
      <c r="W724" s="51"/>
      <c r="X724" s="51"/>
      <c r="Y724" s="43"/>
      <c r="Z724" s="37"/>
      <c r="AA724" s="37"/>
      <c r="AB724" s="37"/>
      <c r="AC724" s="37"/>
      <c r="AD724" s="82"/>
      <c r="AE724" s="82"/>
      <c r="AF724" s="82"/>
    </row>
    <row r="725" spans="1:32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44"/>
      <c r="P725" s="38"/>
      <c r="Q725" s="38"/>
      <c r="R725" s="38"/>
      <c r="S725" s="38"/>
      <c r="T725" s="38"/>
      <c r="U725" s="94"/>
      <c r="V725" s="38"/>
      <c r="W725" s="51"/>
      <c r="X725" s="51"/>
      <c r="Y725" s="43"/>
      <c r="Z725" s="37"/>
      <c r="AA725" s="37"/>
      <c r="AB725" s="37"/>
      <c r="AC725" s="37"/>
      <c r="AD725" s="82"/>
      <c r="AE725" s="82"/>
      <c r="AF725" s="82"/>
    </row>
    <row r="726" spans="1:32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44"/>
      <c r="P726" s="38"/>
      <c r="Q726" s="38"/>
      <c r="R726" s="38"/>
      <c r="S726" s="38"/>
      <c r="T726" s="38"/>
      <c r="U726" s="94"/>
      <c r="V726" s="38"/>
      <c r="W726" s="51"/>
      <c r="X726" s="51"/>
      <c r="Y726" s="43"/>
      <c r="Z726" s="37"/>
      <c r="AA726" s="37"/>
      <c r="AB726" s="37"/>
      <c r="AC726" s="37"/>
      <c r="AD726" s="82"/>
      <c r="AE726" s="82"/>
      <c r="AF726" s="82"/>
    </row>
    <row r="727" spans="1:32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44"/>
      <c r="P727" s="38"/>
      <c r="Q727" s="38"/>
      <c r="R727" s="38"/>
      <c r="S727" s="38"/>
      <c r="T727" s="38"/>
      <c r="U727" s="94"/>
      <c r="V727" s="38"/>
      <c r="W727" s="51"/>
      <c r="X727" s="51"/>
      <c r="Y727" s="43"/>
      <c r="Z727" s="37"/>
      <c r="AA727" s="37"/>
      <c r="AB727" s="37"/>
      <c r="AC727" s="37"/>
      <c r="AD727" s="82"/>
      <c r="AE727" s="82"/>
      <c r="AF727" s="82"/>
    </row>
    <row r="728" spans="1:32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44"/>
      <c r="P728" s="38"/>
      <c r="Q728" s="38"/>
      <c r="R728" s="38"/>
      <c r="S728" s="38"/>
      <c r="T728" s="38"/>
      <c r="U728" s="94"/>
      <c r="V728" s="38"/>
      <c r="W728" s="51"/>
      <c r="X728" s="51"/>
      <c r="Y728" s="43"/>
      <c r="Z728" s="37"/>
      <c r="AA728" s="37"/>
      <c r="AB728" s="37"/>
      <c r="AC728" s="37"/>
      <c r="AD728" s="82"/>
      <c r="AE728" s="82"/>
      <c r="AF728" s="82"/>
    </row>
    <row r="729" spans="1:32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44"/>
      <c r="P729" s="38"/>
      <c r="Q729" s="38"/>
      <c r="R729" s="38"/>
      <c r="S729" s="38"/>
      <c r="T729" s="38"/>
      <c r="U729" s="94"/>
      <c r="V729" s="38"/>
      <c r="W729" s="51"/>
      <c r="X729" s="51"/>
      <c r="Y729" s="43"/>
      <c r="Z729" s="37"/>
      <c r="AA729" s="37"/>
      <c r="AB729" s="37"/>
      <c r="AC729" s="37"/>
      <c r="AD729" s="82"/>
      <c r="AE729" s="82"/>
      <c r="AF729" s="82"/>
    </row>
    <row r="730" spans="1:32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44"/>
      <c r="P730" s="38"/>
      <c r="Q730" s="38"/>
      <c r="R730" s="38"/>
      <c r="S730" s="38"/>
      <c r="T730" s="38"/>
      <c r="U730" s="94"/>
      <c r="V730" s="38"/>
      <c r="W730" s="51"/>
      <c r="X730" s="51"/>
      <c r="Y730" s="43"/>
      <c r="Z730" s="37"/>
      <c r="AA730" s="37"/>
      <c r="AB730" s="37"/>
      <c r="AC730" s="37"/>
      <c r="AD730" s="82"/>
      <c r="AE730" s="82"/>
      <c r="AF730" s="82"/>
    </row>
    <row r="731" spans="1:32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44"/>
      <c r="P731" s="38"/>
      <c r="Q731" s="38"/>
      <c r="R731" s="38"/>
      <c r="S731" s="38"/>
      <c r="T731" s="38"/>
      <c r="U731" s="94"/>
      <c r="V731" s="38"/>
      <c r="W731" s="51"/>
      <c r="X731" s="51"/>
      <c r="Y731" s="43"/>
      <c r="Z731" s="37"/>
      <c r="AA731" s="37"/>
      <c r="AB731" s="37"/>
      <c r="AC731" s="37"/>
      <c r="AD731" s="82"/>
      <c r="AE731" s="82"/>
      <c r="AF731" s="82"/>
    </row>
    <row r="732" spans="1:32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44"/>
      <c r="P732" s="38"/>
      <c r="Q732" s="38"/>
      <c r="R732" s="38"/>
      <c r="S732" s="38"/>
      <c r="T732" s="38"/>
      <c r="U732" s="94"/>
      <c r="V732" s="38"/>
      <c r="W732" s="51"/>
      <c r="X732" s="51"/>
      <c r="Y732" s="43"/>
      <c r="Z732" s="37"/>
      <c r="AA732" s="37"/>
      <c r="AB732" s="37"/>
      <c r="AC732" s="37"/>
      <c r="AD732" s="82"/>
      <c r="AE732" s="82"/>
      <c r="AF732" s="82"/>
    </row>
    <row r="733" spans="1:32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44"/>
      <c r="P733" s="38"/>
      <c r="Q733" s="38"/>
      <c r="R733" s="38"/>
      <c r="S733" s="38"/>
      <c r="T733" s="38"/>
      <c r="U733" s="94"/>
      <c r="V733" s="38"/>
      <c r="W733" s="51"/>
      <c r="X733" s="51"/>
      <c r="Y733" s="43"/>
      <c r="Z733" s="37"/>
      <c r="AA733" s="37"/>
      <c r="AB733" s="37"/>
      <c r="AC733" s="37"/>
      <c r="AD733" s="82"/>
      <c r="AE733" s="82"/>
      <c r="AF733" s="82"/>
    </row>
    <row r="734" spans="1:32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44"/>
      <c r="P734" s="38"/>
      <c r="Q734" s="38"/>
      <c r="R734" s="38"/>
      <c r="S734" s="38"/>
      <c r="T734" s="38"/>
      <c r="U734" s="94"/>
      <c r="V734" s="38"/>
      <c r="W734" s="51"/>
      <c r="X734" s="51"/>
      <c r="Y734" s="43"/>
      <c r="Z734" s="37"/>
      <c r="AA734" s="37"/>
      <c r="AB734" s="37"/>
      <c r="AC734" s="37"/>
      <c r="AD734" s="82"/>
      <c r="AE734" s="82"/>
      <c r="AF734" s="82"/>
    </row>
    <row r="735" spans="1:32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44"/>
      <c r="P735" s="38"/>
      <c r="Q735" s="38"/>
      <c r="R735" s="38"/>
      <c r="S735" s="38"/>
      <c r="T735" s="38"/>
      <c r="U735" s="94"/>
      <c r="V735" s="38"/>
      <c r="W735" s="51"/>
      <c r="X735" s="51"/>
      <c r="Y735" s="43"/>
      <c r="Z735" s="37"/>
      <c r="AA735" s="37"/>
      <c r="AB735" s="37"/>
      <c r="AC735" s="37"/>
      <c r="AD735" s="82"/>
      <c r="AE735" s="82"/>
      <c r="AF735" s="82"/>
    </row>
    <row r="736" spans="1:32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44"/>
      <c r="P736" s="38"/>
      <c r="Q736" s="38"/>
      <c r="R736" s="38"/>
      <c r="S736" s="38"/>
      <c r="T736" s="38"/>
      <c r="U736" s="94"/>
      <c r="V736" s="38"/>
      <c r="W736" s="51"/>
      <c r="X736" s="51"/>
      <c r="Y736" s="43"/>
      <c r="Z736" s="37"/>
      <c r="AA736" s="37"/>
      <c r="AB736" s="37"/>
      <c r="AC736" s="37"/>
      <c r="AD736" s="82"/>
      <c r="AE736" s="82"/>
      <c r="AF736" s="82"/>
    </row>
    <row r="737" spans="1:32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44"/>
      <c r="P737" s="38"/>
      <c r="Q737" s="38"/>
      <c r="R737" s="38"/>
      <c r="S737" s="38"/>
      <c r="T737" s="38"/>
      <c r="U737" s="94"/>
      <c r="V737" s="38"/>
      <c r="W737" s="51"/>
      <c r="X737" s="51"/>
      <c r="Y737" s="43"/>
      <c r="Z737" s="37"/>
      <c r="AA737" s="37"/>
      <c r="AB737" s="37"/>
      <c r="AC737" s="37"/>
      <c r="AD737" s="82"/>
      <c r="AE737" s="82"/>
      <c r="AF737" s="82"/>
    </row>
    <row r="738" spans="1:32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44"/>
      <c r="P738" s="38"/>
      <c r="Q738" s="38"/>
      <c r="R738" s="38"/>
      <c r="S738" s="38"/>
      <c r="T738" s="38"/>
      <c r="U738" s="94"/>
      <c r="V738" s="38"/>
      <c r="W738" s="51"/>
      <c r="X738" s="51"/>
      <c r="Y738" s="43"/>
      <c r="Z738" s="37"/>
      <c r="AA738" s="37"/>
      <c r="AB738" s="37"/>
      <c r="AC738" s="37"/>
      <c r="AD738" s="82"/>
      <c r="AE738" s="82"/>
      <c r="AF738" s="82"/>
    </row>
    <row r="739" spans="1:32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44"/>
      <c r="P739" s="38"/>
      <c r="Q739" s="38"/>
      <c r="R739" s="38"/>
      <c r="S739" s="38"/>
      <c r="T739" s="38"/>
      <c r="U739" s="94"/>
      <c r="V739" s="38"/>
      <c r="W739" s="51"/>
      <c r="X739" s="51"/>
      <c r="Y739" s="43"/>
      <c r="Z739" s="37"/>
      <c r="AA739" s="37"/>
      <c r="AB739" s="37"/>
      <c r="AC739" s="37"/>
      <c r="AD739" s="82"/>
      <c r="AE739" s="82"/>
      <c r="AF739" s="82"/>
    </row>
    <row r="740" spans="1:32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44"/>
      <c r="P740" s="38"/>
      <c r="Q740" s="38"/>
      <c r="R740" s="38"/>
      <c r="S740" s="38"/>
      <c r="T740" s="38"/>
      <c r="U740" s="94"/>
      <c r="V740" s="38"/>
      <c r="W740" s="51"/>
      <c r="X740" s="51"/>
      <c r="Y740" s="43"/>
      <c r="Z740" s="37"/>
      <c r="AA740" s="37"/>
      <c r="AB740" s="37"/>
      <c r="AC740" s="37"/>
      <c r="AD740" s="82"/>
      <c r="AE740" s="82"/>
      <c r="AF740" s="82"/>
    </row>
    <row r="741" spans="1:32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44"/>
      <c r="P741" s="38"/>
      <c r="Q741" s="38"/>
      <c r="R741" s="38"/>
      <c r="S741" s="38"/>
      <c r="T741" s="38"/>
      <c r="U741" s="94"/>
      <c r="V741" s="38"/>
      <c r="W741" s="51"/>
      <c r="X741" s="51"/>
      <c r="Y741" s="43"/>
      <c r="Z741" s="37"/>
      <c r="AA741" s="37"/>
      <c r="AB741" s="37"/>
      <c r="AC741" s="37"/>
      <c r="AD741" s="82"/>
      <c r="AE741" s="82"/>
      <c r="AF741" s="82"/>
    </row>
    <row r="742" spans="1:32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44"/>
      <c r="P742" s="38"/>
      <c r="Q742" s="38"/>
      <c r="R742" s="38"/>
      <c r="S742" s="38"/>
      <c r="T742" s="38"/>
      <c r="U742" s="94"/>
      <c r="V742" s="38"/>
      <c r="W742" s="51"/>
      <c r="X742" s="51"/>
      <c r="Y742" s="43"/>
      <c r="Z742" s="37"/>
      <c r="AA742" s="37"/>
      <c r="AB742" s="37"/>
      <c r="AC742" s="37"/>
      <c r="AD742" s="82"/>
      <c r="AE742" s="82"/>
      <c r="AF742" s="82"/>
    </row>
    <row r="743" spans="1:32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44"/>
      <c r="P743" s="38"/>
      <c r="Q743" s="38"/>
      <c r="R743" s="38"/>
      <c r="S743" s="38"/>
      <c r="T743" s="38"/>
      <c r="U743" s="94"/>
      <c r="V743" s="38"/>
      <c r="W743" s="51"/>
      <c r="X743" s="51"/>
      <c r="Y743" s="43"/>
      <c r="Z743" s="37"/>
      <c r="AA743" s="37"/>
      <c r="AB743" s="37"/>
      <c r="AC743" s="37"/>
      <c r="AD743" s="82"/>
      <c r="AE743" s="82"/>
      <c r="AF743" s="82"/>
    </row>
    <row r="744" spans="1:32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44"/>
      <c r="P744" s="38"/>
      <c r="Q744" s="38"/>
      <c r="R744" s="38"/>
      <c r="S744" s="38"/>
      <c r="T744" s="38"/>
      <c r="U744" s="94"/>
      <c r="V744" s="38"/>
      <c r="W744" s="51"/>
      <c r="X744" s="51"/>
      <c r="Y744" s="43"/>
      <c r="Z744" s="37"/>
      <c r="AA744" s="37"/>
      <c r="AB744" s="37"/>
      <c r="AC744" s="37"/>
      <c r="AD744" s="82"/>
      <c r="AE744" s="82"/>
      <c r="AF744" s="82"/>
    </row>
    <row r="745" spans="1:32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44"/>
      <c r="P745" s="38"/>
      <c r="Q745" s="38"/>
      <c r="R745" s="38"/>
      <c r="S745" s="38"/>
      <c r="T745" s="38"/>
      <c r="U745" s="94"/>
      <c r="V745" s="38"/>
      <c r="W745" s="51"/>
      <c r="X745" s="51"/>
      <c r="Y745" s="43"/>
      <c r="Z745" s="37"/>
      <c r="AA745" s="37"/>
      <c r="AB745" s="37"/>
      <c r="AC745" s="37"/>
      <c r="AD745" s="82"/>
      <c r="AE745" s="82"/>
      <c r="AF745" s="82"/>
    </row>
    <row r="746" spans="1:32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44"/>
      <c r="P746" s="38"/>
      <c r="Q746" s="38"/>
      <c r="R746" s="38"/>
      <c r="S746" s="38"/>
      <c r="T746" s="38"/>
      <c r="U746" s="94"/>
      <c r="V746" s="38"/>
      <c r="W746" s="51"/>
      <c r="X746" s="51"/>
      <c r="Y746" s="43"/>
      <c r="Z746" s="37"/>
      <c r="AA746" s="37"/>
      <c r="AB746" s="37"/>
      <c r="AC746" s="37"/>
      <c r="AD746" s="82"/>
      <c r="AE746" s="82"/>
      <c r="AF746" s="82"/>
    </row>
    <row r="747" spans="1:32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44"/>
      <c r="P747" s="38"/>
      <c r="Q747" s="38"/>
      <c r="R747" s="38"/>
      <c r="S747" s="38"/>
      <c r="T747" s="38"/>
      <c r="U747" s="94"/>
      <c r="V747" s="38"/>
      <c r="W747" s="51"/>
      <c r="X747" s="51"/>
      <c r="Y747" s="43"/>
      <c r="Z747" s="37"/>
      <c r="AA747" s="37"/>
      <c r="AB747" s="37"/>
      <c r="AC747" s="37"/>
      <c r="AD747" s="82"/>
      <c r="AE747" s="82"/>
      <c r="AF747" s="82"/>
    </row>
    <row r="748" spans="1:32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44"/>
      <c r="P748" s="38"/>
      <c r="Q748" s="38"/>
      <c r="R748" s="38"/>
      <c r="S748" s="38"/>
      <c r="T748" s="38"/>
      <c r="U748" s="94"/>
      <c r="V748" s="38"/>
      <c r="W748" s="51"/>
      <c r="X748" s="51"/>
      <c r="Y748" s="43"/>
      <c r="Z748" s="37"/>
      <c r="AA748" s="37"/>
      <c r="AB748" s="37"/>
      <c r="AC748" s="37"/>
      <c r="AD748" s="82"/>
      <c r="AE748" s="82"/>
      <c r="AF748" s="82"/>
    </row>
    <row r="749" spans="1:32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44"/>
      <c r="P749" s="38"/>
      <c r="Q749" s="38"/>
      <c r="R749" s="38"/>
      <c r="S749" s="38"/>
      <c r="T749" s="38"/>
      <c r="U749" s="94"/>
      <c r="V749" s="38"/>
      <c r="W749" s="51"/>
      <c r="X749" s="51"/>
      <c r="Y749" s="43"/>
      <c r="Z749" s="37"/>
      <c r="AA749" s="37"/>
      <c r="AB749" s="37"/>
      <c r="AC749" s="37"/>
      <c r="AD749" s="82"/>
      <c r="AE749" s="82"/>
      <c r="AF749" s="82"/>
    </row>
    <row r="750" spans="1:32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44"/>
      <c r="P750" s="38"/>
      <c r="Q750" s="38"/>
      <c r="R750" s="38"/>
      <c r="S750" s="38"/>
      <c r="T750" s="38"/>
      <c r="U750" s="94"/>
      <c r="V750" s="38"/>
      <c r="W750" s="51"/>
      <c r="X750" s="51"/>
      <c r="Y750" s="43"/>
      <c r="Z750" s="37"/>
      <c r="AA750" s="37"/>
      <c r="AB750" s="37"/>
      <c r="AC750" s="37"/>
      <c r="AD750" s="82"/>
      <c r="AE750" s="82"/>
      <c r="AF750" s="82"/>
    </row>
    <row r="751" spans="1:32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44"/>
      <c r="P751" s="38"/>
      <c r="Q751" s="38"/>
      <c r="R751" s="38"/>
      <c r="S751" s="38"/>
      <c r="T751" s="38"/>
      <c r="U751" s="94"/>
      <c r="V751" s="38"/>
      <c r="W751" s="51"/>
      <c r="X751" s="51"/>
      <c r="Y751" s="43"/>
      <c r="Z751" s="37"/>
      <c r="AA751" s="37"/>
      <c r="AB751" s="37"/>
      <c r="AC751" s="37"/>
      <c r="AD751" s="82"/>
      <c r="AE751" s="82"/>
      <c r="AF751" s="82"/>
    </row>
    <row r="752" spans="1:32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44"/>
      <c r="P752" s="38"/>
      <c r="Q752" s="38"/>
      <c r="R752" s="38"/>
      <c r="S752" s="38"/>
      <c r="T752" s="38"/>
      <c r="U752" s="94"/>
      <c r="V752" s="38"/>
      <c r="W752" s="51"/>
      <c r="X752" s="51"/>
      <c r="Y752" s="43"/>
      <c r="Z752" s="37"/>
      <c r="AA752" s="37"/>
      <c r="AB752" s="37"/>
      <c r="AC752" s="37"/>
      <c r="AD752" s="82"/>
      <c r="AE752" s="82"/>
      <c r="AF752" s="82"/>
    </row>
    <row r="753" spans="1:32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44"/>
      <c r="P753" s="38"/>
      <c r="Q753" s="38"/>
      <c r="R753" s="38"/>
      <c r="S753" s="38"/>
      <c r="T753" s="38"/>
      <c r="U753" s="94"/>
      <c r="V753" s="38"/>
      <c r="W753" s="51"/>
      <c r="X753" s="51"/>
      <c r="Y753" s="43"/>
      <c r="Z753" s="37"/>
      <c r="AA753" s="37"/>
      <c r="AB753" s="37"/>
      <c r="AC753" s="37"/>
      <c r="AD753" s="82"/>
      <c r="AE753" s="82"/>
      <c r="AF753" s="82"/>
    </row>
    <row r="754" spans="1:32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44"/>
      <c r="P754" s="38"/>
      <c r="Q754" s="38"/>
      <c r="R754" s="38"/>
      <c r="S754" s="38"/>
      <c r="T754" s="38"/>
      <c r="U754" s="94"/>
      <c r="V754" s="38"/>
      <c r="W754" s="51"/>
      <c r="X754" s="51"/>
      <c r="Y754" s="43"/>
      <c r="Z754" s="37"/>
      <c r="AA754" s="37"/>
      <c r="AB754" s="37"/>
      <c r="AC754" s="37"/>
      <c r="AD754" s="82"/>
      <c r="AE754" s="82"/>
      <c r="AF754" s="82"/>
    </row>
    <row r="755" spans="1:32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44"/>
      <c r="P755" s="38"/>
      <c r="Q755" s="38"/>
      <c r="R755" s="38"/>
      <c r="S755" s="38"/>
      <c r="T755" s="38"/>
      <c r="U755" s="94"/>
      <c r="V755" s="38"/>
      <c r="W755" s="51"/>
      <c r="X755" s="51"/>
      <c r="Y755" s="43"/>
      <c r="Z755" s="37"/>
      <c r="AA755" s="37"/>
      <c r="AB755" s="37"/>
      <c r="AC755" s="37"/>
      <c r="AD755" s="82"/>
      <c r="AE755" s="82"/>
      <c r="AF755" s="82"/>
    </row>
    <row r="756" spans="1:32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44"/>
      <c r="P756" s="38"/>
      <c r="Q756" s="38"/>
      <c r="R756" s="38"/>
      <c r="S756" s="38"/>
      <c r="T756" s="38"/>
      <c r="U756" s="94"/>
      <c r="V756" s="38"/>
      <c r="W756" s="51"/>
      <c r="X756" s="51"/>
      <c r="Y756" s="43"/>
      <c r="Z756" s="37"/>
      <c r="AA756" s="37"/>
      <c r="AB756" s="37"/>
      <c r="AC756" s="37"/>
      <c r="AD756" s="82"/>
      <c r="AE756" s="82"/>
      <c r="AF756" s="82"/>
    </row>
    <row r="757" spans="1:32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44"/>
      <c r="P757" s="38"/>
      <c r="Q757" s="38"/>
      <c r="R757" s="38"/>
      <c r="S757" s="38"/>
      <c r="T757" s="38"/>
      <c r="U757" s="94"/>
      <c r="V757" s="38"/>
      <c r="W757" s="51"/>
      <c r="X757" s="51"/>
      <c r="Y757" s="43"/>
      <c r="Z757" s="37"/>
      <c r="AA757" s="37"/>
      <c r="AB757" s="37"/>
      <c r="AC757" s="37"/>
      <c r="AD757" s="82"/>
      <c r="AE757" s="82"/>
      <c r="AF757" s="82"/>
    </row>
    <row r="758" spans="1:32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44"/>
      <c r="P758" s="38"/>
      <c r="Q758" s="38"/>
      <c r="R758" s="38"/>
      <c r="S758" s="38"/>
      <c r="T758" s="38"/>
      <c r="U758" s="94"/>
      <c r="V758" s="38"/>
      <c r="W758" s="51"/>
      <c r="X758" s="51"/>
      <c r="Y758" s="43"/>
      <c r="Z758" s="37"/>
      <c r="AA758" s="37"/>
      <c r="AB758" s="37"/>
      <c r="AC758" s="37"/>
      <c r="AD758" s="82"/>
      <c r="AE758" s="82"/>
      <c r="AF758" s="82"/>
    </row>
    <row r="759" spans="1:32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44"/>
      <c r="P759" s="38"/>
      <c r="Q759" s="38"/>
      <c r="R759" s="38"/>
      <c r="S759" s="38"/>
      <c r="T759" s="38"/>
      <c r="U759" s="94"/>
      <c r="V759" s="38"/>
      <c r="W759" s="51"/>
      <c r="X759" s="51"/>
      <c r="Y759" s="43"/>
      <c r="Z759" s="37"/>
      <c r="AA759" s="37"/>
      <c r="AB759" s="37"/>
      <c r="AC759" s="37"/>
      <c r="AD759" s="82"/>
      <c r="AE759" s="82"/>
      <c r="AF759" s="82"/>
    </row>
    <row r="760" spans="1:32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44"/>
      <c r="P760" s="38"/>
      <c r="Q760" s="38"/>
      <c r="R760" s="38"/>
      <c r="S760" s="38"/>
      <c r="T760" s="38"/>
      <c r="U760" s="94"/>
      <c r="V760" s="38"/>
      <c r="W760" s="51"/>
      <c r="X760" s="51"/>
      <c r="Y760" s="43"/>
      <c r="Z760" s="37"/>
      <c r="AA760" s="37"/>
      <c r="AB760" s="37"/>
      <c r="AC760" s="37"/>
      <c r="AD760" s="82"/>
      <c r="AE760" s="82"/>
      <c r="AF760" s="82"/>
    </row>
    <row r="761" spans="1:32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44"/>
      <c r="P761" s="38"/>
      <c r="Q761" s="38"/>
      <c r="R761" s="38"/>
      <c r="S761" s="38"/>
      <c r="T761" s="38"/>
      <c r="U761" s="94"/>
      <c r="V761" s="38"/>
      <c r="W761" s="51"/>
      <c r="X761" s="51"/>
      <c r="Y761" s="43"/>
      <c r="Z761" s="37"/>
      <c r="AA761" s="37"/>
      <c r="AB761" s="37"/>
      <c r="AC761" s="37"/>
      <c r="AD761" s="82"/>
      <c r="AE761" s="82"/>
      <c r="AF761" s="82"/>
    </row>
    <row r="762" spans="1:32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44"/>
      <c r="P762" s="38"/>
      <c r="Q762" s="38"/>
      <c r="R762" s="38"/>
      <c r="S762" s="38"/>
      <c r="T762" s="38"/>
      <c r="U762" s="94"/>
      <c r="V762" s="38"/>
      <c r="W762" s="51"/>
      <c r="X762" s="51"/>
      <c r="Y762" s="43"/>
      <c r="Z762" s="37"/>
      <c r="AA762" s="37"/>
      <c r="AB762" s="37"/>
      <c r="AC762" s="37"/>
      <c r="AD762" s="82"/>
      <c r="AE762" s="82"/>
      <c r="AF762" s="82"/>
    </row>
    <row r="763" spans="1:32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44"/>
      <c r="P763" s="38"/>
      <c r="Q763" s="38"/>
      <c r="R763" s="38"/>
      <c r="S763" s="38"/>
      <c r="T763" s="38"/>
      <c r="U763" s="94"/>
      <c r="V763" s="38"/>
      <c r="W763" s="51"/>
      <c r="X763" s="51"/>
      <c r="Y763" s="43"/>
      <c r="Z763" s="37"/>
      <c r="AA763" s="37"/>
      <c r="AB763" s="37"/>
      <c r="AC763" s="37"/>
      <c r="AD763" s="82"/>
      <c r="AE763" s="82"/>
      <c r="AF763" s="82"/>
    </row>
    <row r="764" spans="1:32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44"/>
      <c r="P764" s="38"/>
      <c r="Q764" s="38"/>
      <c r="R764" s="38"/>
      <c r="S764" s="38"/>
      <c r="T764" s="38"/>
      <c r="U764" s="94"/>
      <c r="V764" s="38"/>
      <c r="W764" s="51"/>
      <c r="X764" s="51"/>
      <c r="Y764" s="43"/>
      <c r="Z764" s="37"/>
      <c r="AA764" s="37"/>
      <c r="AB764" s="37"/>
      <c r="AC764" s="37"/>
      <c r="AD764" s="82"/>
      <c r="AE764" s="82"/>
      <c r="AF764" s="82"/>
    </row>
    <row r="765" spans="1:32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44"/>
      <c r="P765" s="38"/>
      <c r="Q765" s="38"/>
      <c r="R765" s="38"/>
      <c r="S765" s="38"/>
      <c r="T765" s="38"/>
      <c r="U765" s="94"/>
      <c r="V765" s="38"/>
      <c r="W765" s="51"/>
      <c r="X765" s="51"/>
      <c r="Y765" s="43"/>
      <c r="Z765" s="37"/>
      <c r="AA765" s="37"/>
      <c r="AB765" s="37"/>
      <c r="AC765" s="37"/>
      <c r="AD765" s="82"/>
      <c r="AE765" s="82"/>
      <c r="AF765" s="82"/>
    </row>
    <row r="766" spans="1:32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44"/>
      <c r="P766" s="38"/>
      <c r="Q766" s="38"/>
      <c r="R766" s="38"/>
      <c r="S766" s="38"/>
      <c r="T766" s="38"/>
      <c r="U766" s="94"/>
      <c r="V766" s="38"/>
      <c r="W766" s="51"/>
      <c r="X766" s="51"/>
      <c r="Y766" s="43"/>
      <c r="Z766" s="37"/>
      <c r="AA766" s="37"/>
      <c r="AB766" s="37"/>
      <c r="AC766" s="37"/>
      <c r="AD766" s="82"/>
      <c r="AE766" s="82"/>
      <c r="AF766" s="82"/>
    </row>
    <row r="767" spans="1:32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44"/>
      <c r="P767" s="38"/>
      <c r="Q767" s="38"/>
      <c r="R767" s="38"/>
      <c r="S767" s="38"/>
      <c r="T767" s="38"/>
      <c r="U767" s="94"/>
      <c r="V767" s="38"/>
      <c r="W767" s="51"/>
      <c r="X767" s="51"/>
      <c r="Y767" s="43"/>
      <c r="Z767" s="37"/>
      <c r="AA767" s="37"/>
      <c r="AB767" s="37"/>
      <c r="AC767" s="37"/>
      <c r="AD767" s="82"/>
      <c r="AE767" s="82"/>
      <c r="AF767" s="82"/>
    </row>
    <row r="768" spans="1:32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44"/>
      <c r="P768" s="38"/>
      <c r="Q768" s="38"/>
      <c r="R768" s="38"/>
      <c r="S768" s="38"/>
      <c r="T768" s="38"/>
      <c r="U768" s="94"/>
      <c r="V768" s="38"/>
      <c r="W768" s="51"/>
      <c r="X768" s="51"/>
      <c r="Y768" s="43"/>
      <c r="Z768" s="37"/>
      <c r="AA768" s="37"/>
      <c r="AB768" s="37"/>
      <c r="AC768" s="37"/>
      <c r="AD768" s="82"/>
      <c r="AE768" s="82"/>
      <c r="AF768" s="82"/>
    </row>
    <row r="769" spans="1:32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44"/>
      <c r="P769" s="38"/>
      <c r="Q769" s="38"/>
      <c r="R769" s="38"/>
      <c r="S769" s="38"/>
      <c r="T769" s="38"/>
      <c r="U769" s="94"/>
      <c r="V769" s="38"/>
      <c r="W769" s="51"/>
      <c r="X769" s="51"/>
      <c r="Y769" s="43"/>
      <c r="Z769" s="37"/>
      <c r="AA769" s="37"/>
      <c r="AB769" s="37"/>
      <c r="AC769" s="37"/>
      <c r="AD769" s="82"/>
      <c r="AE769" s="82"/>
      <c r="AF769" s="82"/>
    </row>
    <row r="770" spans="1:32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44"/>
      <c r="P770" s="38"/>
      <c r="Q770" s="38"/>
      <c r="R770" s="38"/>
      <c r="S770" s="38"/>
      <c r="T770" s="38"/>
      <c r="U770" s="94"/>
      <c r="V770" s="38"/>
      <c r="W770" s="51"/>
      <c r="X770" s="51"/>
      <c r="Y770" s="43"/>
      <c r="Z770" s="37"/>
      <c r="AA770" s="37"/>
      <c r="AB770" s="37"/>
      <c r="AC770" s="37"/>
      <c r="AD770" s="82"/>
      <c r="AE770" s="82"/>
      <c r="AF770" s="82"/>
    </row>
    <row r="771" spans="1:32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44"/>
      <c r="P771" s="38"/>
      <c r="Q771" s="38"/>
      <c r="R771" s="38"/>
      <c r="S771" s="38"/>
      <c r="T771" s="38"/>
      <c r="U771" s="94"/>
      <c r="V771" s="38"/>
      <c r="W771" s="51"/>
      <c r="X771" s="51"/>
      <c r="Y771" s="43"/>
      <c r="Z771" s="37"/>
      <c r="AA771" s="37"/>
      <c r="AB771" s="37"/>
      <c r="AC771" s="37"/>
      <c r="AD771" s="82"/>
      <c r="AE771" s="82"/>
      <c r="AF771" s="82"/>
    </row>
    <row r="772" spans="1:32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44"/>
      <c r="P772" s="38"/>
      <c r="Q772" s="38"/>
      <c r="R772" s="38"/>
      <c r="S772" s="38"/>
      <c r="T772" s="38"/>
      <c r="U772" s="94"/>
      <c r="V772" s="38"/>
      <c r="W772" s="51"/>
      <c r="X772" s="51"/>
      <c r="Y772" s="43"/>
      <c r="Z772" s="37"/>
      <c r="AA772" s="37"/>
      <c r="AB772" s="37"/>
      <c r="AC772" s="37"/>
      <c r="AD772" s="82"/>
      <c r="AE772" s="82"/>
      <c r="AF772" s="82"/>
    </row>
    <row r="773" spans="1:32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44"/>
      <c r="P773" s="38"/>
      <c r="Q773" s="38"/>
      <c r="R773" s="38"/>
      <c r="S773" s="38"/>
      <c r="T773" s="38"/>
      <c r="U773" s="94"/>
      <c r="V773" s="38"/>
      <c r="W773" s="51"/>
      <c r="X773" s="51"/>
      <c r="Y773" s="43"/>
      <c r="Z773" s="37"/>
      <c r="AA773" s="37"/>
      <c r="AB773" s="37"/>
      <c r="AC773" s="37"/>
      <c r="AD773" s="82"/>
      <c r="AE773" s="82"/>
      <c r="AF773" s="82"/>
    </row>
    <row r="774" spans="1:32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44"/>
      <c r="P774" s="38"/>
      <c r="Q774" s="38"/>
      <c r="R774" s="38"/>
      <c r="S774" s="38"/>
      <c r="T774" s="38"/>
      <c r="U774" s="94"/>
      <c r="V774" s="38"/>
      <c r="W774" s="51"/>
      <c r="X774" s="51"/>
      <c r="Y774" s="43"/>
      <c r="Z774" s="37"/>
      <c r="AA774" s="37"/>
      <c r="AB774" s="37"/>
      <c r="AC774" s="37"/>
      <c r="AD774" s="82"/>
      <c r="AE774" s="82"/>
      <c r="AF774" s="82"/>
    </row>
    <row r="775" spans="1:32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44"/>
      <c r="P775" s="38"/>
      <c r="Q775" s="38"/>
      <c r="R775" s="38"/>
      <c r="S775" s="38"/>
      <c r="T775" s="38"/>
      <c r="U775" s="94"/>
      <c r="V775" s="38"/>
      <c r="W775" s="51"/>
      <c r="X775" s="51"/>
      <c r="Y775" s="43"/>
      <c r="Z775" s="37"/>
      <c r="AA775" s="37"/>
      <c r="AB775" s="37"/>
      <c r="AC775" s="37"/>
      <c r="AD775" s="82"/>
      <c r="AE775" s="82"/>
      <c r="AF775" s="82"/>
    </row>
    <row r="776" spans="1:32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44"/>
      <c r="P776" s="38"/>
      <c r="Q776" s="38"/>
      <c r="R776" s="38"/>
      <c r="S776" s="38"/>
      <c r="T776" s="38"/>
      <c r="U776" s="94"/>
      <c r="V776" s="38"/>
      <c r="W776" s="51"/>
      <c r="X776" s="51"/>
      <c r="Y776" s="43"/>
      <c r="Z776" s="37"/>
      <c r="AA776" s="37"/>
      <c r="AB776" s="37"/>
      <c r="AC776" s="37"/>
      <c r="AD776" s="82"/>
      <c r="AE776" s="82"/>
      <c r="AF776" s="82"/>
    </row>
    <row r="777" spans="1:32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44"/>
      <c r="P777" s="38"/>
      <c r="Q777" s="38"/>
      <c r="R777" s="38"/>
      <c r="S777" s="38"/>
      <c r="T777" s="38"/>
      <c r="U777" s="94"/>
      <c r="V777" s="38"/>
      <c r="W777" s="51"/>
      <c r="X777" s="51"/>
      <c r="Y777" s="43"/>
      <c r="Z777" s="37"/>
      <c r="AA777" s="37"/>
      <c r="AB777" s="37"/>
      <c r="AC777" s="37"/>
      <c r="AD777" s="82"/>
      <c r="AE777" s="82"/>
      <c r="AF777" s="82"/>
    </row>
    <row r="778" spans="1:32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44"/>
      <c r="P778" s="38"/>
      <c r="Q778" s="38"/>
      <c r="R778" s="38"/>
      <c r="S778" s="38"/>
      <c r="T778" s="38"/>
      <c r="U778" s="94"/>
      <c r="V778" s="38"/>
      <c r="W778" s="51"/>
      <c r="X778" s="51"/>
      <c r="Y778" s="43"/>
      <c r="Z778" s="37"/>
      <c r="AA778" s="37"/>
      <c r="AB778" s="37"/>
      <c r="AC778" s="37"/>
      <c r="AD778" s="82"/>
      <c r="AE778" s="82"/>
      <c r="AF778" s="82"/>
    </row>
    <row r="779" spans="1:32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44"/>
      <c r="P779" s="38"/>
      <c r="Q779" s="38"/>
      <c r="R779" s="38"/>
      <c r="S779" s="38"/>
      <c r="T779" s="38"/>
      <c r="U779" s="94"/>
      <c r="V779" s="38"/>
      <c r="W779" s="51"/>
      <c r="X779" s="51"/>
      <c r="Y779" s="43"/>
      <c r="Z779" s="37"/>
      <c r="AA779" s="37"/>
      <c r="AB779" s="37"/>
      <c r="AC779" s="37"/>
      <c r="AD779" s="82"/>
      <c r="AE779" s="82"/>
      <c r="AF779" s="82"/>
    </row>
    <row r="780" spans="1:32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44"/>
      <c r="P780" s="38"/>
      <c r="Q780" s="38"/>
      <c r="R780" s="38"/>
      <c r="S780" s="38"/>
      <c r="T780" s="38"/>
      <c r="U780" s="94"/>
      <c r="V780" s="38"/>
      <c r="W780" s="51"/>
      <c r="X780" s="51"/>
      <c r="Y780" s="43"/>
      <c r="Z780" s="37"/>
      <c r="AA780" s="37"/>
      <c r="AB780" s="37"/>
      <c r="AC780" s="37"/>
      <c r="AD780" s="82"/>
      <c r="AE780" s="82"/>
      <c r="AF780" s="82"/>
    </row>
    <row r="781" spans="1:32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44"/>
      <c r="P781" s="38"/>
      <c r="Q781" s="38"/>
      <c r="R781" s="38"/>
      <c r="S781" s="38"/>
      <c r="T781" s="38"/>
      <c r="U781" s="94"/>
      <c r="V781" s="38"/>
      <c r="W781" s="51"/>
      <c r="X781" s="51"/>
      <c r="Y781" s="43"/>
      <c r="Z781" s="37"/>
      <c r="AA781" s="37"/>
      <c r="AB781" s="37"/>
      <c r="AC781" s="37"/>
      <c r="AD781" s="82"/>
      <c r="AE781" s="82"/>
      <c r="AF781" s="82"/>
    </row>
    <row r="782" spans="1:32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44"/>
      <c r="P782" s="38"/>
      <c r="Q782" s="38"/>
      <c r="R782" s="38"/>
      <c r="S782" s="38"/>
      <c r="T782" s="38"/>
      <c r="U782" s="94"/>
      <c r="V782" s="38"/>
      <c r="W782" s="51"/>
      <c r="X782" s="51"/>
      <c r="Y782" s="43"/>
      <c r="Z782" s="37"/>
      <c r="AA782" s="37"/>
      <c r="AB782" s="37"/>
      <c r="AC782" s="37"/>
      <c r="AD782" s="82"/>
      <c r="AE782" s="82"/>
      <c r="AF782" s="82"/>
    </row>
    <row r="783" spans="1:32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44"/>
      <c r="P783" s="38"/>
      <c r="Q783" s="38"/>
      <c r="R783" s="38"/>
      <c r="S783" s="38"/>
      <c r="T783" s="38"/>
      <c r="U783" s="94"/>
      <c r="V783" s="38"/>
      <c r="W783" s="51"/>
      <c r="X783" s="51"/>
      <c r="Y783" s="43"/>
      <c r="Z783" s="37"/>
      <c r="AA783" s="37"/>
      <c r="AB783" s="37"/>
      <c r="AC783" s="37"/>
      <c r="AD783" s="82"/>
      <c r="AE783" s="82"/>
      <c r="AF783" s="82"/>
    </row>
    <row r="784" spans="1:32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44"/>
      <c r="P784" s="38"/>
      <c r="Q784" s="38"/>
      <c r="R784" s="38"/>
      <c r="S784" s="38"/>
      <c r="T784" s="38"/>
      <c r="U784" s="94"/>
      <c r="V784" s="38"/>
      <c r="W784" s="51"/>
      <c r="X784" s="51"/>
      <c r="Y784" s="43"/>
      <c r="Z784" s="37"/>
      <c r="AA784" s="37"/>
      <c r="AB784" s="37"/>
      <c r="AC784" s="37"/>
      <c r="AD784" s="82"/>
      <c r="AE784" s="82"/>
      <c r="AF784" s="82"/>
    </row>
    <row r="785" spans="1:32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44"/>
      <c r="P785" s="38"/>
      <c r="Q785" s="38"/>
      <c r="R785" s="38"/>
      <c r="S785" s="38"/>
      <c r="T785" s="38"/>
      <c r="U785" s="94"/>
      <c r="V785" s="38"/>
      <c r="W785" s="51"/>
      <c r="X785" s="51"/>
      <c r="Y785" s="43"/>
      <c r="Z785" s="37"/>
      <c r="AA785" s="37"/>
      <c r="AB785" s="37"/>
      <c r="AC785" s="37"/>
      <c r="AD785" s="82"/>
      <c r="AE785" s="82"/>
      <c r="AF785" s="82"/>
    </row>
    <row r="786" spans="1:32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44"/>
      <c r="P786" s="38"/>
      <c r="Q786" s="38"/>
      <c r="R786" s="38"/>
      <c r="S786" s="38"/>
      <c r="T786" s="38"/>
      <c r="U786" s="94"/>
      <c r="V786" s="38"/>
      <c r="W786" s="51"/>
      <c r="X786" s="51"/>
      <c r="Y786" s="43"/>
      <c r="Z786" s="37"/>
      <c r="AA786" s="37"/>
      <c r="AB786" s="37"/>
      <c r="AC786" s="37"/>
      <c r="AD786" s="82"/>
      <c r="AE786" s="82"/>
      <c r="AF786" s="82"/>
    </row>
    <row r="787" spans="1:32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44"/>
      <c r="P787" s="38"/>
      <c r="Q787" s="38"/>
      <c r="R787" s="38"/>
      <c r="S787" s="38"/>
      <c r="T787" s="38"/>
      <c r="U787" s="94"/>
      <c r="V787" s="38"/>
      <c r="W787" s="51"/>
      <c r="X787" s="51"/>
      <c r="Y787" s="43"/>
      <c r="Z787" s="37"/>
      <c r="AA787" s="37"/>
      <c r="AB787" s="37"/>
      <c r="AC787" s="37"/>
      <c r="AD787" s="82"/>
      <c r="AE787" s="82"/>
      <c r="AF787" s="82"/>
    </row>
    <row r="788" spans="1:32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44"/>
      <c r="P788" s="38"/>
      <c r="Q788" s="38"/>
      <c r="R788" s="38"/>
      <c r="S788" s="38"/>
      <c r="T788" s="38"/>
      <c r="U788" s="94"/>
      <c r="V788" s="38"/>
      <c r="W788" s="51"/>
      <c r="X788" s="51"/>
      <c r="Y788" s="43"/>
      <c r="Z788" s="37"/>
      <c r="AA788" s="37"/>
      <c r="AB788" s="37"/>
      <c r="AC788" s="37"/>
      <c r="AD788" s="82"/>
      <c r="AE788" s="82"/>
      <c r="AF788" s="82"/>
    </row>
    <row r="789" spans="1:32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44"/>
      <c r="P789" s="38"/>
      <c r="Q789" s="38"/>
      <c r="R789" s="38"/>
      <c r="S789" s="38"/>
      <c r="T789" s="38"/>
      <c r="U789" s="94"/>
      <c r="V789" s="38"/>
      <c r="W789" s="51"/>
      <c r="X789" s="51"/>
      <c r="Y789" s="43"/>
      <c r="Z789" s="37"/>
      <c r="AA789" s="37"/>
      <c r="AB789" s="37"/>
      <c r="AC789" s="37"/>
      <c r="AD789" s="82"/>
      <c r="AE789" s="82"/>
      <c r="AF789" s="82"/>
    </row>
    <row r="790" spans="1:32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44"/>
      <c r="P790" s="38"/>
      <c r="Q790" s="38"/>
      <c r="R790" s="38"/>
      <c r="S790" s="38"/>
      <c r="T790" s="38"/>
      <c r="U790" s="94"/>
      <c r="V790" s="38"/>
      <c r="W790" s="51"/>
      <c r="X790" s="51"/>
      <c r="Y790" s="43"/>
      <c r="Z790" s="37"/>
      <c r="AA790" s="37"/>
      <c r="AB790" s="37"/>
      <c r="AC790" s="37"/>
      <c r="AD790" s="82"/>
      <c r="AE790" s="82"/>
      <c r="AF790" s="82"/>
    </row>
    <row r="791" spans="1:32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44"/>
      <c r="P791" s="38"/>
      <c r="Q791" s="38"/>
      <c r="R791" s="38"/>
      <c r="S791" s="38"/>
      <c r="T791" s="38"/>
      <c r="U791" s="94"/>
      <c r="V791" s="38"/>
      <c r="W791" s="51"/>
      <c r="X791" s="51"/>
      <c r="Y791" s="43"/>
      <c r="Z791" s="37"/>
      <c r="AA791" s="37"/>
      <c r="AB791" s="37"/>
      <c r="AC791" s="37"/>
      <c r="AD791" s="82"/>
      <c r="AE791" s="82"/>
      <c r="AF791" s="82"/>
    </row>
    <row r="792" spans="1:32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44"/>
      <c r="P792" s="38"/>
      <c r="Q792" s="38"/>
      <c r="R792" s="38"/>
      <c r="S792" s="38"/>
      <c r="T792" s="38"/>
      <c r="U792" s="94"/>
      <c r="V792" s="38"/>
      <c r="W792" s="51"/>
      <c r="X792" s="51"/>
      <c r="Y792" s="43"/>
      <c r="Z792" s="37"/>
      <c r="AA792" s="37"/>
      <c r="AB792" s="37"/>
      <c r="AC792" s="37"/>
      <c r="AD792" s="82"/>
      <c r="AE792" s="82"/>
      <c r="AF792" s="82"/>
    </row>
    <row r="793" spans="1:32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44"/>
      <c r="P793" s="38"/>
      <c r="Q793" s="38"/>
      <c r="R793" s="38"/>
      <c r="S793" s="38"/>
      <c r="T793" s="38"/>
      <c r="U793" s="94"/>
      <c r="V793" s="38"/>
      <c r="W793" s="51"/>
      <c r="X793" s="51"/>
      <c r="Y793" s="43"/>
      <c r="Z793" s="37"/>
      <c r="AA793" s="37"/>
      <c r="AB793" s="37"/>
      <c r="AC793" s="37"/>
      <c r="AD793" s="82"/>
      <c r="AE793" s="82"/>
      <c r="AF793" s="82"/>
    </row>
    <row r="794" spans="1:32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44"/>
      <c r="P794" s="38"/>
      <c r="Q794" s="38"/>
      <c r="R794" s="38"/>
      <c r="S794" s="38"/>
      <c r="T794" s="38"/>
      <c r="U794" s="94"/>
      <c r="V794" s="38"/>
      <c r="W794" s="51"/>
      <c r="X794" s="51"/>
      <c r="Y794" s="43"/>
      <c r="Z794" s="37"/>
      <c r="AA794" s="37"/>
      <c r="AB794" s="37"/>
      <c r="AC794" s="37"/>
      <c r="AD794" s="82"/>
      <c r="AE794" s="82"/>
      <c r="AF794" s="82"/>
    </row>
    <row r="795" spans="1:32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44"/>
      <c r="P795" s="38"/>
      <c r="Q795" s="38"/>
      <c r="R795" s="38"/>
      <c r="S795" s="38"/>
      <c r="T795" s="38"/>
      <c r="U795" s="94"/>
      <c r="V795" s="38"/>
      <c r="W795" s="51"/>
      <c r="X795" s="51"/>
      <c r="Y795" s="43"/>
      <c r="Z795" s="37"/>
      <c r="AA795" s="37"/>
      <c r="AB795" s="37"/>
      <c r="AC795" s="37"/>
      <c r="AD795" s="82"/>
      <c r="AE795" s="82"/>
      <c r="AF795" s="82"/>
    </row>
    <row r="796" spans="1:32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44"/>
      <c r="P796" s="38"/>
      <c r="Q796" s="38"/>
      <c r="R796" s="38"/>
      <c r="S796" s="38"/>
      <c r="T796" s="38"/>
      <c r="U796" s="94"/>
      <c r="V796" s="38"/>
      <c r="W796" s="51"/>
      <c r="X796" s="51"/>
      <c r="Y796" s="43"/>
      <c r="Z796" s="37"/>
      <c r="AA796" s="37"/>
      <c r="AB796" s="37"/>
      <c r="AC796" s="37"/>
      <c r="AD796" s="82"/>
      <c r="AE796" s="82"/>
      <c r="AF796" s="82"/>
    </row>
    <row r="797" spans="1:32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44"/>
      <c r="P797" s="38"/>
      <c r="Q797" s="38"/>
      <c r="R797" s="38"/>
      <c r="S797" s="38"/>
      <c r="T797" s="38"/>
      <c r="U797" s="94"/>
      <c r="V797" s="38"/>
      <c r="W797" s="51"/>
      <c r="X797" s="51"/>
      <c r="Y797" s="43"/>
      <c r="Z797" s="37"/>
      <c r="AA797" s="37"/>
      <c r="AB797" s="37"/>
      <c r="AC797" s="37"/>
      <c r="AD797" s="82"/>
      <c r="AE797" s="82"/>
      <c r="AF797" s="82"/>
    </row>
    <row r="798" spans="1:32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44"/>
      <c r="P798" s="38"/>
      <c r="Q798" s="38"/>
      <c r="R798" s="38"/>
      <c r="S798" s="38"/>
      <c r="T798" s="38"/>
      <c r="U798" s="94"/>
      <c r="V798" s="38"/>
      <c r="W798" s="51"/>
      <c r="X798" s="51"/>
      <c r="Y798" s="43"/>
      <c r="Z798" s="37"/>
      <c r="AA798" s="37"/>
      <c r="AB798" s="37"/>
      <c r="AC798" s="37"/>
      <c r="AD798" s="82"/>
      <c r="AE798" s="82"/>
      <c r="AF798" s="82"/>
    </row>
    <row r="799" spans="1:32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44"/>
      <c r="P799" s="38"/>
      <c r="Q799" s="38"/>
      <c r="R799" s="38"/>
      <c r="S799" s="38"/>
      <c r="T799" s="38"/>
      <c r="U799" s="94"/>
      <c r="V799" s="38"/>
      <c r="W799" s="51"/>
      <c r="X799" s="51"/>
      <c r="Y799" s="43"/>
      <c r="Z799" s="37"/>
      <c r="AA799" s="37"/>
      <c r="AB799" s="37"/>
      <c r="AC799" s="37"/>
      <c r="AD799" s="82"/>
      <c r="AE799" s="82"/>
      <c r="AF799" s="82"/>
    </row>
    <row r="800" spans="1:32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44"/>
      <c r="P800" s="38"/>
      <c r="Q800" s="38"/>
      <c r="R800" s="38"/>
      <c r="S800" s="38"/>
      <c r="T800" s="38"/>
      <c r="U800" s="94"/>
      <c r="V800" s="38"/>
      <c r="W800" s="51"/>
      <c r="X800" s="51"/>
      <c r="Y800" s="43"/>
      <c r="Z800" s="37"/>
      <c r="AA800" s="37"/>
      <c r="AB800" s="37"/>
      <c r="AC800" s="37"/>
      <c r="AD800" s="82"/>
      <c r="AE800" s="82"/>
      <c r="AF800" s="82"/>
    </row>
    <row r="801" spans="1:32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44"/>
      <c r="P801" s="38"/>
      <c r="Q801" s="38"/>
      <c r="R801" s="38"/>
      <c r="S801" s="38"/>
      <c r="T801" s="38"/>
      <c r="U801" s="94"/>
      <c r="V801" s="38"/>
      <c r="W801" s="51"/>
      <c r="X801" s="51"/>
      <c r="Y801" s="43"/>
      <c r="Z801" s="37"/>
      <c r="AA801" s="37"/>
      <c r="AB801" s="37"/>
      <c r="AC801" s="37"/>
      <c r="AD801" s="82"/>
      <c r="AE801" s="82"/>
      <c r="AF801" s="82"/>
    </row>
    <row r="802" spans="1:32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44"/>
      <c r="P802" s="38"/>
      <c r="Q802" s="38"/>
      <c r="R802" s="38"/>
      <c r="S802" s="38"/>
      <c r="T802" s="38"/>
      <c r="U802" s="94"/>
      <c r="V802" s="38"/>
      <c r="W802" s="51"/>
      <c r="X802" s="51"/>
      <c r="Y802" s="43"/>
      <c r="Z802" s="37"/>
      <c r="AA802" s="37"/>
      <c r="AB802" s="37"/>
      <c r="AC802" s="37"/>
      <c r="AD802" s="82"/>
      <c r="AE802" s="82"/>
      <c r="AF802" s="82"/>
    </row>
    <row r="803" spans="1:32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44"/>
      <c r="P803" s="38"/>
      <c r="Q803" s="38"/>
      <c r="R803" s="38"/>
      <c r="S803" s="38"/>
      <c r="T803" s="38"/>
      <c r="U803" s="94"/>
      <c r="V803" s="38"/>
      <c r="W803" s="51"/>
      <c r="X803" s="51"/>
      <c r="Y803" s="43"/>
      <c r="Z803" s="37"/>
      <c r="AA803" s="37"/>
      <c r="AB803" s="37"/>
      <c r="AC803" s="37"/>
      <c r="AD803" s="82"/>
      <c r="AE803" s="82"/>
      <c r="AF803" s="82"/>
    </row>
    <row r="804" spans="1:32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44"/>
      <c r="P804" s="38"/>
      <c r="Q804" s="38"/>
      <c r="R804" s="38"/>
      <c r="S804" s="38"/>
      <c r="T804" s="38"/>
      <c r="U804" s="94"/>
      <c r="V804" s="38"/>
      <c r="W804" s="51"/>
      <c r="X804" s="51"/>
      <c r="Y804" s="43"/>
      <c r="Z804" s="37"/>
      <c r="AA804" s="37"/>
      <c r="AB804" s="37"/>
      <c r="AC804" s="37"/>
      <c r="AD804" s="82"/>
      <c r="AE804" s="82"/>
      <c r="AF804" s="82"/>
    </row>
    <row r="805" spans="1:32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44"/>
      <c r="P805" s="38"/>
      <c r="Q805" s="38"/>
      <c r="R805" s="38"/>
      <c r="S805" s="38"/>
      <c r="T805" s="38"/>
      <c r="U805" s="94"/>
      <c r="V805" s="38"/>
      <c r="W805" s="51"/>
      <c r="X805" s="51"/>
      <c r="Y805" s="43"/>
      <c r="Z805" s="37"/>
      <c r="AA805" s="37"/>
      <c r="AB805" s="37"/>
      <c r="AC805" s="37"/>
      <c r="AD805" s="82"/>
      <c r="AE805" s="82"/>
      <c r="AF805" s="82"/>
    </row>
    <row r="806" spans="1:32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44"/>
      <c r="P806" s="38"/>
      <c r="Q806" s="38"/>
      <c r="R806" s="38"/>
      <c r="S806" s="38"/>
      <c r="T806" s="38"/>
      <c r="U806" s="94"/>
      <c r="V806" s="38"/>
      <c r="W806" s="51"/>
      <c r="X806" s="51"/>
      <c r="Y806" s="43"/>
      <c r="Z806" s="37"/>
      <c r="AA806" s="37"/>
      <c r="AB806" s="37"/>
      <c r="AC806" s="37"/>
      <c r="AD806" s="82"/>
      <c r="AE806" s="82"/>
      <c r="AF806" s="82"/>
    </row>
    <row r="807" spans="1:32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44"/>
      <c r="P807" s="38"/>
      <c r="Q807" s="38"/>
      <c r="R807" s="38"/>
      <c r="S807" s="38"/>
      <c r="T807" s="38"/>
      <c r="U807" s="94"/>
      <c r="V807" s="38"/>
      <c r="W807" s="51"/>
      <c r="X807" s="51"/>
      <c r="Y807" s="43"/>
      <c r="Z807" s="37"/>
      <c r="AA807" s="37"/>
      <c r="AB807" s="37"/>
      <c r="AC807" s="37"/>
      <c r="AD807" s="82"/>
      <c r="AE807" s="82"/>
      <c r="AF807" s="82"/>
    </row>
    <row r="808" spans="1:32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44"/>
      <c r="P808" s="38"/>
      <c r="Q808" s="38"/>
      <c r="R808" s="38"/>
      <c r="S808" s="38"/>
      <c r="T808" s="38"/>
      <c r="U808" s="94"/>
      <c r="V808" s="38"/>
      <c r="W808" s="51"/>
      <c r="X808" s="51"/>
      <c r="Y808" s="43"/>
      <c r="Z808" s="37"/>
      <c r="AA808" s="37"/>
      <c r="AB808" s="37"/>
      <c r="AC808" s="37"/>
      <c r="AD808" s="82"/>
      <c r="AE808" s="82"/>
      <c r="AF808" s="82"/>
    </row>
    <row r="809" spans="1:32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44"/>
      <c r="P809" s="38"/>
      <c r="Q809" s="38"/>
      <c r="R809" s="38"/>
      <c r="S809" s="38"/>
      <c r="T809" s="38"/>
      <c r="U809" s="94"/>
      <c r="V809" s="38"/>
      <c r="W809" s="51"/>
      <c r="X809" s="51"/>
      <c r="Y809" s="43"/>
      <c r="Z809" s="37"/>
      <c r="AA809" s="37"/>
      <c r="AB809" s="37"/>
      <c r="AC809" s="37"/>
      <c r="AD809" s="82"/>
      <c r="AE809" s="82"/>
      <c r="AF809" s="82"/>
    </row>
    <row r="810" spans="1:32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44"/>
      <c r="P810" s="38"/>
      <c r="Q810" s="38"/>
      <c r="R810" s="38"/>
      <c r="S810" s="38"/>
      <c r="T810" s="38"/>
      <c r="U810" s="94"/>
      <c r="V810" s="38"/>
      <c r="W810" s="51"/>
      <c r="X810" s="51"/>
      <c r="Y810" s="43"/>
      <c r="Z810" s="37"/>
      <c r="AA810" s="37"/>
      <c r="AB810" s="37"/>
      <c r="AC810" s="37"/>
      <c r="AD810" s="82"/>
      <c r="AE810" s="82"/>
      <c r="AF810" s="82"/>
    </row>
    <row r="811" spans="1:32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44"/>
      <c r="P811" s="38"/>
      <c r="Q811" s="38"/>
      <c r="R811" s="38"/>
      <c r="S811" s="38"/>
      <c r="T811" s="38"/>
      <c r="U811" s="94"/>
      <c r="V811" s="38"/>
      <c r="W811" s="51"/>
      <c r="X811" s="51"/>
      <c r="Y811" s="43"/>
      <c r="Z811" s="37"/>
      <c r="AA811" s="37"/>
      <c r="AB811" s="37"/>
      <c r="AC811" s="37"/>
      <c r="AD811" s="82"/>
      <c r="AE811" s="82"/>
      <c r="AF811" s="82"/>
    </row>
    <row r="812" spans="1:32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44"/>
      <c r="P812" s="38"/>
      <c r="Q812" s="38"/>
      <c r="R812" s="38"/>
      <c r="S812" s="38"/>
      <c r="T812" s="38"/>
      <c r="U812" s="94"/>
      <c r="V812" s="38"/>
      <c r="W812" s="51"/>
      <c r="X812" s="51"/>
      <c r="Y812" s="43"/>
      <c r="Z812" s="37"/>
      <c r="AA812" s="37"/>
      <c r="AB812" s="37"/>
      <c r="AC812" s="37"/>
      <c r="AD812" s="82"/>
      <c r="AE812" s="82"/>
      <c r="AF812" s="82"/>
    </row>
    <row r="813" spans="1:32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44"/>
      <c r="P813" s="38"/>
      <c r="Q813" s="38"/>
      <c r="R813" s="38"/>
      <c r="S813" s="38"/>
      <c r="T813" s="38"/>
      <c r="U813" s="94"/>
      <c r="V813" s="38"/>
      <c r="W813" s="51"/>
      <c r="X813" s="51"/>
      <c r="Y813" s="43"/>
      <c r="Z813" s="37"/>
      <c r="AA813" s="37"/>
      <c r="AB813" s="37"/>
      <c r="AC813" s="37"/>
      <c r="AD813" s="82"/>
      <c r="AE813" s="82"/>
      <c r="AF813" s="82"/>
    </row>
    <row r="814" spans="1:32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44"/>
      <c r="P814" s="38"/>
      <c r="Q814" s="38"/>
      <c r="R814" s="38"/>
      <c r="S814" s="38"/>
      <c r="T814" s="38"/>
      <c r="U814" s="94"/>
      <c r="V814" s="38"/>
      <c r="W814" s="51"/>
      <c r="X814" s="51"/>
      <c r="Y814" s="43"/>
      <c r="Z814" s="37"/>
      <c r="AA814" s="37"/>
      <c r="AB814" s="37"/>
      <c r="AC814" s="37"/>
      <c r="AD814" s="82"/>
      <c r="AE814" s="82"/>
      <c r="AF814" s="82"/>
    </row>
    <row r="815" spans="1:32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44"/>
      <c r="P815" s="38"/>
      <c r="Q815" s="38"/>
      <c r="R815" s="38"/>
      <c r="S815" s="38"/>
      <c r="T815" s="38"/>
      <c r="U815" s="94"/>
      <c r="V815" s="38"/>
      <c r="W815" s="51"/>
      <c r="X815" s="51"/>
      <c r="Y815" s="43"/>
      <c r="Z815" s="37"/>
      <c r="AA815" s="37"/>
      <c r="AB815" s="37"/>
      <c r="AC815" s="37"/>
      <c r="AD815" s="82"/>
      <c r="AE815" s="82"/>
      <c r="AF815" s="82"/>
    </row>
    <row r="816" spans="1:32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44"/>
      <c r="P816" s="38"/>
      <c r="Q816" s="38"/>
      <c r="R816" s="38"/>
      <c r="S816" s="38"/>
      <c r="T816" s="38"/>
      <c r="U816" s="94"/>
      <c r="V816" s="38"/>
      <c r="W816" s="51"/>
      <c r="X816" s="51"/>
      <c r="Y816" s="43"/>
      <c r="Z816" s="37"/>
      <c r="AA816" s="37"/>
      <c r="AB816" s="37"/>
      <c r="AC816" s="37"/>
      <c r="AD816" s="82"/>
      <c r="AE816" s="82"/>
      <c r="AF816" s="82"/>
    </row>
    <row r="817" spans="1:32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44"/>
      <c r="P817" s="38"/>
      <c r="Q817" s="38"/>
      <c r="R817" s="38"/>
      <c r="S817" s="38"/>
      <c r="T817" s="38"/>
      <c r="U817" s="94"/>
      <c r="V817" s="38"/>
      <c r="W817" s="51"/>
      <c r="X817" s="51"/>
      <c r="Y817" s="43"/>
      <c r="Z817" s="37"/>
      <c r="AA817" s="37"/>
      <c r="AB817" s="37"/>
      <c r="AC817" s="37"/>
      <c r="AD817" s="82"/>
      <c r="AE817" s="82"/>
      <c r="AF817" s="82"/>
    </row>
    <row r="818" spans="1:32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44"/>
      <c r="P818" s="38"/>
      <c r="Q818" s="38"/>
      <c r="R818" s="38"/>
      <c r="S818" s="38"/>
      <c r="T818" s="38"/>
      <c r="U818" s="94"/>
      <c r="V818" s="38"/>
      <c r="W818" s="51"/>
      <c r="X818" s="51"/>
      <c r="Y818" s="43"/>
      <c r="Z818" s="37"/>
      <c r="AA818" s="37"/>
      <c r="AB818" s="37"/>
      <c r="AC818" s="37"/>
      <c r="AD818" s="82"/>
      <c r="AE818" s="82"/>
      <c r="AF818" s="82"/>
    </row>
    <row r="819" spans="1:32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44"/>
      <c r="P819" s="38"/>
      <c r="Q819" s="38"/>
      <c r="R819" s="38"/>
      <c r="S819" s="38"/>
      <c r="T819" s="38"/>
      <c r="U819" s="94"/>
      <c r="V819" s="38"/>
      <c r="W819" s="51"/>
      <c r="X819" s="51"/>
      <c r="Y819" s="43"/>
      <c r="Z819" s="37"/>
      <c r="AA819" s="37"/>
      <c r="AB819" s="37"/>
      <c r="AC819" s="37"/>
      <c r="AD819" s="82"/>
      <c r="AE819" s="82"/>
      <c r="AF819" s="82"/>
    </row>
    <row r="820" spans="1:32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44"/>
      <c r="P820" s="38"/>
      <c r="Q820" s="38"/>
      <c r="R820" s="38"/>
      <c r="S820" s="38"/>
      <c r="T820" s="38"/>
      <c r="U820" s="94"/>
      <c r="V820" s="38"/>
      <c r="W820" s="51"/>
      <c r="X820" s="51"/>
      <c r="Y820" s="43"/>
      <c r="Z820" s="37"/>
      <c r="AA820" s="37"/>
      <c r="AB820" s="37"/>
      <c r="AC820" s="37"/>
      <c r="AD820" s="82"/>
      <c r="AE820" s="82"/>
      <c r="AF820" s="82"/>
    </row>
    <row r="821" spans="1:32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44"/>
      <c r="P821" s="38"/>
      <c r="Q821" s="38"/>
      <c r="R821" s="38"/>
      <c r="S821" s="38"/>
      <c r="T821" s="38"/>
      <c r="U821" s="94"/>
      <c r="V821" s="38"/>
      <c r="W821" s="51"/>
      <c r="X821" s="51"/>
      <c r="Y821" s="43"/>
      <c r="Z821" s="37"/>
      <c r="AA821" s="37"/>
      <c r="AB821" s="37"/>
      <c r="AC821" s="37"/>
      <c r="AD821" s="82"/>
      <c r="AE821" s="82"/>
      <c r="AF821" s="82"/>
    </row>
    <row r="822" spans="1:32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44"/>
      <c r="P822" s="38"/>
      <c r="Q822" s="38"/>
      <c r="R822" s="38"/>
      <c r="S822" s="38"/>
      <c r="T822" s="38"/>
      <c r="U822" s="94"/>
      <c r="V822" s="38"/>
      <c r="W822" s="51"/>
      <c r="X822" s="51"/>
      <c r="Y822" s="43"/>
      <c r="Z822" s="37"/>
      <c r="AA822" s="37"/>
      <c r="AB822" s="37"/>
      <c r="AC822" s="37"/>
      <c r="AD822" s="82"/>
      <c r="AE822" s="82"/>
      <c r="AF822" s="82"/>
    </row>
    <row r="823" spans="1:32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44"/>
      <c r="P823" s="38"/>
      <c r="Q823" s="38"/>
      <c r="R823" s="38"/>
      <c r="S823" s="38"/>
      <c r="T823" s="38"/>
      <c r="U823" s="94"/>
      <c r="V823" s="38"/>
      <c r="W823" s="51"/>
      <c r="X823" s="51"/>
      <c r="Y823" s="43"/>
      <c r="Z823" s="37"/>
      <c r="AA823" s="37"/>
      <c r="AB823" s="37"/>
      <c r="AC823" s="37"/>
      <c r="AD823" s="82"/>
      <c r="AE823" s="82"/>
      <c r="AF823" s="82"/>
    </row>
    <row r="824" spans="1:32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44"/>
      <c r="P824" s="38"/>
      <c r="Q824" s="38"/>
      <c r="R824" s="38"/>
      <c r="S824" s="38"/>
      <c r="T824" s="38"/>
      <c r="U824" s="94"/>
      <c r="V824" s="38"/>
      <c r="W824" s="51"/>
      <c r="X824" s="51"/>
      <c r="Y824" s="43"/>
      <c r="Z824" s="37"/>
      <c r="AA824" s="37"/>
      <c r="AB824" s="37"/>
      <c r="AC824" s="37"/>
      <c r="AD824" s="82"/>
      <c r="AE824" s="82"/>
      <c r="AF824" s="82"/>
    </row>
    <row r="825" spans="1:32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44"/>
      <c r="P825" s="38"/>
      <c r="Q825" s="38"/>
      <c r="R825" s="38"/>
      <c r="S825" s="38"/>
      <c r="T825" s="38"/>
      <c r="U825" s="94"/>
      <c r="V825" s="38"/>
      <c r="W825" s="51"/>
      <c r="X825" s="51"/>
      <c r="Y825" s="43"/>
      <c r="Z825" s="37"/>
      <c r="AA825" s="37"/>
      <c r="AB825" s="37"/>
      <c r="AC825" s="37"/>
      <c r="AD825" s="82"/>
      <c r="AE825" s="82"/>
      <c r="AF825" s="82"/>
    </row>
    <row r="826" spans="1:32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44"/>
      <c r="P826" s="38"/>
      <c r="Q826" s="38"/>
      <c r="R826" s="38"/>
      <c r="S826" s="38"/>
      <c r="T826" s="38"/>
      <c r="U826" s="94"/>
      <c r="V826" s="38"/>
      <c r="W826" s="51"/>
      <c r="X826" s="51"/>
      <c r="Y826" s="43"/>
      <c r="Z826" s="37"/>
      <c r="AA826" s="37"/>
      <c r="AB826" s="37"/>
      <c r="AC826" s="37"/>
      <c r="AD826" s="82"/>
      <c r="AE826" s="82"/>
      <c r="AF826" s="82"/>
    </row>
    <row r="827" spans="1:32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44"/>
      <c r="P827" s="38"/>
      <c r="Q827" s="38"/>
      <c r="R827" s="38"/>
      <c r="S827" s="38"/>
      <c r="T827" s="38"/>
      <c r="U827" s="94"/>
      <c r="V827" s="38"/>
      <c r="W827" s="51"/>
      <c r="X827" s="51"/>
      <c r="Y827" s="43"/>
      <c r="Z827" s="37"/>
      <c r="AA827" s="37"/>
      <c r="AB827" s="37"/>
      <c r="AC827" s="37"/>
      <c r="AD827" s="82"/>
      <c r="AE827" s="82"/>
      <c r="AF827" s="82"/>
    </row>
    <row r="828" spans="1:32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44"/>
      <c r="P828" s="38"/>
      <c r="Q828" s="38"/>
      <c r="R828" s="38"/>
      <c r="S828" s="38"/>
      <c r="T828" s="38"/>
      <c r="U828" s="94"/>
      <c r="V828" s="38"/>
      <c r="W828" s="51"/>
      <c r="X828" s="51"/>
      <c r="Y828" s="43"/>
      <c r="Z828" s="37"/>
      <c r="AA828" s="37"/>
      <c r="AB828" s="37"/>
      <c r="AC828" s="37"/>
      <c r="AD828" s="82"/>
      <c r="AE828" s="82"/>
      <c r="AF828" s="82"/>
    </row>
    <row r="829" spans="1:32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44"/>
      <c r="P829" s="38"/>
      <c r="Q829" s="38"/>
      <c r="R829" s="38"/>
      <c r="S829" s="38"/>
      <c r="T829" s="38"/>
      <c r="U829" s="94"/>
      <c r="V829" s="38"/>
      <c r="W829" s="51"/>
      <c r="X829" s="51"/>
      <c r="Y829" s="43"/>
      <c r="Z829" s="37"/>
      <c r="AA829" s="37"/>
      <c r="AB829" s="37"/>
      <c r="AC829" s="37"/>
      <c r="AD829" s="82"/>
      <c r="AE829" s="82"/>
      <c r="AF829" s="82"/>
    </row>
    <row r="830" spans="1:32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44"/>
      <c r="P830" s="38"/>
      <c r="Q830" s="38"/>
      <c r="R830" s="38"/>
      <c r="S830" s="38"/>
      <c r="T830" s="38"/>
      <c r="U830" s="94"/>
      <c r="V830" s="38"/>
      <c r="W830" s="51"/>
      <c r="X830" s="51"/>
      <c r="Y830" s="43"/>
      <c r="Z830" s="37"/>
      <c r="AA830" s="37"/>
      <c r="AB830" s="37"/>
      <c r="AC830" s="37"/>
      <c r="AD830" s="82"/>
      <c r="AE830" s="82"/>
      <c r="AF830" s="82"/>
    </row>
    <row r="831" spans="1:32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44"/>
      <c r="P831" s="38"/>
      <c r="Q831" s="38"/>
      <c r="R831" s="38"/>
      <c r="S831" s="38"/>
      <c r="T831" s="38"/>
      <c r="U831" s="94"/>
      <c r="V831" s="38"/>
      <c r="W831" s="51"/>
      <c r="X831" s="51"/>
      <c r="Y831" s="43"/>
      <c r="Z831" s="37"/>
      <c r="AA831" s="37"/>
      <c r="AB831" s="37"/>
      <c r="AC831" s="37"/>
      <c r="AD831" s="82"/>
      <c r="AE831" s="82"/>
      <c r="AF831" s="82"/>
    </row>
    <row r="832" spans="1:32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44"/>
      <c r="P832" s="38"/>
      <c r="Q832" s="38"/>
      <c r="R832" s="38"/>
      <c r="S832" s="38"/>
      <c r="T832" s="38"/>
      <c r="U832" s="94"/>
      <c r="V832" s="38"/>
      <c r="W832" s="51"/>
      <c r="X832" s="51"/>
      <c r="Y832" s="43"/>
      <c r="Z832" s="37"/>
      <c r="AA832" s="37"/>
      <c r="AB832" s="37"/>
      <c r="AC832" s="37"/>
      <c r="AD832" s="82"/>
      <c r="AE832" s="82"/>
      <c r="AF832" s="82"/>
    </row>
    <row r="833" spans="1:32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44"/>
      <c r="P833" s="38"/>
      <c r="Q833" s="38"/>
      <c r="R833" s="38"/>
      <c r="S833" s="38"/>
      <c r="T833" s="38"/>
      <c r="U833" s="94"/>
      <c r="V833" s="38"/>
      <c r="W833" s="51"/>
      <c r="X833" s="51"/>
      <c r="Y833" s="43"/>
      <c r="Z833" s="37"/>
      <c r="AA833" s="37"/>
      <c r="AB833" s="37"/>
      <c r="AC833" s="37"/>
      <c r="AD833" s="82"/>
      <c r="AE833" s="82"/>
      <c r="AF833" s="82"/>
    </row>
    <row r="834" spans="1:32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44"/>
      <c r="P834" s="38"/>
      <c r="Q834" s="38"/>
      <c r="R834" s="38"/>
      <c r="S834" s="38"/>
      <c r="T834" s="38"/>
      <c r="U834" s="94"/>
      <c r="V834" s="38"/>
      <c r="W834" s="51"/>
      <c r="X834" s="51"/>
      <c r="Y834" s="43"/>
      <c r="Z834" s="37"/>
      <c r="AA834" s="37"/>
      <c r="AB834" s="37"/>
      <c r="AC834" s="37"/>
      <c r="AD834" s="82"/>
      <c r="AE834" s="82"/>
      <c r="AF834" s="82"/>
    </row>
    <row r="835" spans="1:32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44"/>
      <c r="P835" s="38"/>
      <c r="Q835" s="38"/>
      <c r="R835" s="38"/>
      <c r="S835" s="38"/>
      <c r="T835" s="38"/>
      <c r="U835" s="94"/>
      <c r="V835" s="38"/>
      <c r="W835" s="51"/>
      <c r="X835" s="51"/>
      <c r="Y835" s="43"/>
      <c r="Z835" s="37"/>
      <c r="AA835" s="37"/>
      <c r="AB835" s="37"/>
      <c r="AC835" s="37"/>
      <c r="AD835" s="82"/>
      <c r="AE835" s="82"/>
      <c r="AF835" s="82"/>
    </row>
    <row r="836" spans="1:32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44"/>
      <c r="P836" s="38"/>
      <c r="Q836" s="38"/>
      <c r="R836" s="38"/>
      <c r="S836" s="38"/>
      <c r="T836" s="38"/>
      <c r="U836" s="94"/>
      <c r="V836" s="38"/>
      <c r="W836" s="51"/>
      <c r="X836" s="51"/>
      <c r="Y836" s="43"/>
      <c r="Z836" s="37"/>
      <c r="AA836" s="37"/>
      <c r="AB836" s="37"/>
      <c r="AC836" s="37"/>
      <c r="AD836" s="82"/>
      <c r="AE836" s="82"/>
      <c r="AF836" s="82"/>
    </row>
    <row r="837" spans="1:32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44"/>
      <c r="P837" s="38"/>
      <c r="Q837" s="38"/>
      <c r="R837" s="38"/>
      <c r="S837" s="38"/>
      <c r="T837" s="38"/>
      <c r="U837" s="94"/>
      <c r="V837" s="38"/>
      <c r="W837" s="51"/>
      <c r="X837" s="51"/>
      <c r="Y837" s="43"/>
      <c r="Z837" s="37"/>
      <c r="AA837" s="37"/>
      <c r="AB837" s="37"/>
      <c r="AC837" s="37"/>
      <c r="AD837" s="82"/>
      <c r="AE837" s="82"/>
      <c r="AF837" s="82"/>
    </row>
    <row r="838" spans="1:32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44"/>
      <c r="P838" s="38"/>
      <c r="Q838" s="38"/>
      <c r="R838" s="38"/>
      <c r="S838" s="38"/>
      <c r="T838" s="38"/>
      <c r="U838" s="94"/>
      <c r="V838" s="38"/>
      <c r="W838" s="51"/>
      <c r="X838" s="51"/>
      <c r="Y838" s="43"/>
      <c r="Z838" s="37"/>
      <c r="AA838" s="37"/>
      <c r="AB838" s="37"/>
      <c r="AC838" s="37"/>
      <c r="AD838" s="82"/>
      <c r="AE838" s="82"/>
      <c r="AF838" s="82"/>
    </row>
    <row r="839" spans="1:32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44"/>
      <c r="P839" s="38"/>
      <c r="Q839" s="38"/>
      <c r="R839" s="38"/>
      <c r="S839" s="38"/>
      <c r="T839" s="38"/>
      <c r="U839" s="94"/>
      <c r="V839" s="38"/>
      <c r="W839" s="51"/>
      <c r="X839" s="51"/>
      <c r="Y839" s="43"/>
      <c r="Z839" s="37"/>
      <c r="AA839" s="37"/>
      <c r="AB839" s="37"/>
      <c r="AC839" s="37"/>
      <c r="AD839" s="82"/>
      <c r="AE839" s="82"/>
      <c r="AF839" s="82"/>
    </row>
    <row r="840" spans="1:32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44"/>
      <c r="P840" s="38"/>
      <c r="Q840" s="38"/>
      <c r="R840" s="38"/>
      <c r="S840" s="38"/>
      <c r="T840" s="38"/>
      <c r="U840" s="94"/>
      <c r="V840" s="38"/>
      <c r="W840" s="51"/>
      <c r="X840" s="51"/>
      <c r="Y840" s="43"/>
      <c r="Z840" s="37"/>
      <c r="AA840" s="37"/>
      <c r="AB840" s="37"/>
      <c r="AC840" s="37"/>
      <c r="AD840" s="82"/>
      <c r="AE840" s="82"/>
      <c r="AF840" s="82"/>
    </row>
    <row r="841" spans="1:32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44"/>
      <c r="P841" s="38"/>
      <c r="Q841" s="38"/>
      <c r="R841" s="38"/>
      <c r="S841" s="38"/>
      <c r="T841" s="38"/>
      <c r="U841" s="94"/>
      <c r="V841" s="38"/>
      <c r="W841" s="51"/>
      <c r="X841" s="51"/>
      <c r="Y841" s="43"/>
      <c r="Z841" s="37"/>
      <c r="AA841" s="37"/>
      <c r="AB841" s="37"/>
      <c r="AC841" s="37"/>
      <c r="AD841" s="82"/>
      <c r="AE841" s="82"/>
      <c r="AF841" s="82"/>
    </row>
    <row r="842" spans="1:32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44"/>
      <c r="P842" s="38"/>
      <c r="Q842" s="38"/>
      <c r="R842" s="38"/>
      <c r="S842" s="38"/>
      <c r="T842" s="38"/>
      <c r="U842" s="94"/>
      <c r="V842" s="38"/>
      <c r="W842" s="51"/>
      <c r="X842" s="51"/>
      <c r="Y842" s="43"/>
      <c r="Z842" s="37"/>
      <c r="AA842" s="37"/>
      <c r="AB842" s="37"/>
      <c r="AC842" s="37"/>
      <c r="AD842" s="82"/>
      <c r="AE842" s="82"/>
      <c r="AF842" s="82"/>
    </row>
    <row r="843" spans="1:32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44"/>
      <c r="P843" s="38"/>
      <c r="Q843" s="38"/>
      <c r="R843" s="38"/>
      <c r="S843" s="38"/>
      <c r="T843" s="38"/>
      <c r="U843" s="94"/>
      <c r="V843" s="38"/>
      <c r="W843" s="51"/>
      <c r="X843" s="51"/>
      <c r="Y843" s="43"/>
      <c r="Z843" s="37"/>
      <c r="AA843" s="37"/>
      <c r="AB843" s="37"/>
      <c r="AC843" s="37"/>
      <c r="AD843" s="82"/>
      <c r="AE843" s="82"/>
      <c r="AF843" s="82"/>
    </row>
    <row r="844" spans="1:32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44"/>
      <c r="P844" s="38"/>
      <c r="Q844" s="38"/>
      <c r="R844" s="38"/>
      <c r="S844" s="38"/>
      <c r="T844" s="38"/>
      <c r="U844" s="94"/>
      <c r="V844" s="38"/>
      <c r="W844" s="51"/>
      <c r="X844" s="51"/>
      <c r="Y844" s="43"/>
      <c r="Z844" s="37"/>
      <c r="AA844" s="37"/>
      <c r="AB844" s="37"/>
      <c r="AC844" s="37"/>
      <c r="AD844" s="82"/>
      <c r="AE844" s="82"/>
      <c r="AF844" s="82"/>
    </row>
    <row r="845" spans="1:32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44"/>
      <c r="P845" s="38"/>
      <c r="Q845" s="38"/>
      <c r="R845" s="38"/>
      <c r="S845" s="38"/>
      <c r="T845" s="38"/>
      <c r="U845" s="94"/>
      <c r="V845" s="38"/>
      <c r="W845" s="51"/>
      <c r="X845" s="51"/>
      <c r="Y845" s="43"/>
      <c r="Z845" s="37"/>
      <c r="AA845" s="37"/>
      <c r="AB845" s="37"/>
      <c r="AC845" s="37"/>
      <c r="AD845" s="82"/>
      <c r="AE845" s="82"/>
      <c r="AF845" s="82"/>
    </row>
    <row r="846" spans="1:32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44"/>
      <c r="P846" s="38"/>
      <c r="Q846" s="38"/>
      <c r="R846" s="38"/>
      <c r="S846" s="38"/>
      <c r="T846" s="38"/>
      <c r="U846" s="94"/>
      <c r="V846" s="38"/>
      <c r="W846" s="51"/>
      <c r="X846" s="51"/>
      <c r="Y846" s="43"/>
      <c r="Z846" s="37"/>
      <c r="AA846" s="37"/>
      <c r="AB846" s="37"/>
      <c r="AC846" s="37"/>
      <c r="AD846" s="82"/>
      <c r="AE846" s="82"/>
      <c r="AF846" s="82"/>
    </row>
    <row r="847" spans="1:32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44"/>
      <c r="P847" s="38"/>
      <c r="Q847" s="38"/>
      <c r="R847" s="38"/>
      <c r="S847" s="38"/>
      <c r="T847" s="38"/>
      <c r="U847" s="94"/>
      <c r="V847" s="38"/>
      <c r="W847" s="51"/>
      <c r="X847" s="51"/>
      <c r="Y847" s="43"/>
      <c r="Z847" s="37"/>
      <c r="AA847" s="37"/>
      <c r="AB847" s="37"/>
      <c r="AC847" s="37"/>
      <c r="AD847" s="82"/>
      <c r="AE847" s="82"/>
      <c r="AF847" s="82"/>
    </row>
    <row r="848" spans="1:32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44"/>
      <c r="P848" s="38"/>
      <c r="Q848" s="38"/>
      <c r="R848" s="38"/>
      <c r="S848" s="38"/>
      <c r="T848" s="38"/>
      <c r="U848" s="94"/>
      <c r="V848" s="38"/>
      <c r="W848" s="51"/>
      <c r="X848" s="51"/>
      <c r="Y848" s="43"/>
      <c r="Z848" s="37"/>
      <c r="AA848" s="37"/>
      <c r="AB848" s="37"/>
      <c r="AC848" s="37"/>
      <c r="AD848" s="82"/>
      <c r="AE848" s="82"/>
      <c r="AF848" s="82"/>
    </row>
    <row r="849" spans="1:32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44"/>
      <c r="P849" s="38"/>
      <c r="Q849" s="38"/>
      <c r="R849" s="38"/>
      <c r="S849" s="38"/>
      <c r="T849" s="38"/>
      <c r="U849" s="94"/>
      <c r="V849" s="38"/>
      <c r="W849" s="51"/>
      <c r="X849" s="51"/>
      <c r="Y849" s="43"/>
      <c r="Z849" s="37"/>
      <c r="AA849" s="37"/>
      <c r="AB849" s="37"/>
      <c r="AC849" s="37"/>
      <c r="AD849" s="82"/>
      <c r="AE849" s="82"/>
      <c r="AF849" s="82"/>
    </row>
    <row r="850" spans="1:32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44"/>
      <c r="P850" s="38"/>
      <c r="Q850" s="38"/>
      <c r="R850" s="38"/>
      <c r="S850" s="38"/>
      <c r="T850" s="38"/>
      <c r="U850" s="94"/>
      <c r="V850" s="38"/>
      <c r="W850" s="51"/>
      <c r="X850" s="51"/>
      <c r="Y850" s="43"/>
      <c r="Z850" s="37"/>
      <c r="AA850" s="37"/>
      <c r="AB850" s="37"/>
      <c r="AC850" s="37"/>
      <c r="AD850" s="82"/>
      <c r="AE850" s="82"/>
      <c r="AF850" s="82"/>
    </row>
    <row r="851" spans="1:32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44"/>
      <c r="P851" s="38"/>
      <c r="Q851" s="38"/>
      <c r="R851" s="38"/>
      <c r="S851" s="38"/>
      <c r="T851" s="38"/>
      <c r="U851" s="94"/>
      <c r="V851" s="38"/>
      <c r="W851" s="51"/>
      <c r="X851" s="51"/>
      <c r="Y851" s="43"/>
      <c r="Z851" s="37"/>
      <c r="AA851" s="37"/>
      <c r="AB851" s="37"/>
      <c r="AC851" s="37"/>
      <c r="AD851" s="82"/>
      <c r="AE851" s="82"/>
      <c r="AF851" s="82"/>
    </row>
    <row r="852" spans="1:32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44"/>
      <c r="P852" s="38"/>
      <c r="Q852" s="38"/>
      <c r="R852" s="38"/>
      <c r="S852" s="38"/>
      <c r="T852" s="38"/>
      <c r="U852" s="94"/>
      <c r="V852" s="38"/>
      <c r="W852" s="51"/>
      <c r="X852" s="51"/>
      <c r="Y852" s="43"/>
      <c r="Z852" s="37"/>
      <c r="AA852" s="37"/>
      <c r="AB852" s="37"/>
      <c r="AC852" s="37"/>
      <c r="AD852" s="82"/>
      <c r="AE852" s="82"/>
      <c r="AF852" s="82"/>
    </row>
    <row r="853" spans="1:32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44"/>
      <c r="P853" s="38"/>
      <c r="Q853" s="38"/>
      <c r="R853" s="38"/>
      <c r="S853" s="38"/>
      <c r="T853" s="38"/>
      <c r="U853" s="94"/>
      <c r="V853" s="38"/>
      <c r="W853" s="51"/>
      <c r="X853" s="51"/>
      <c r="Y853" s="43"/>
      <c r="Z853" s="37"/>
      <c r="AA853" s="37"/>
      <c r="AB853" s="37"/>
      <c r="AC853" s="37"/>
      <c r="AD853" s="82"/>
      <c r="AE853" s="82"/>
      <c r="AF853" s="82"/>
    </row>
    <row r="854" spans="1:32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44"/>
      <c r="P854" s="38"/>
      <c r="Q854" s="38"/>
      <c r="R854" s="38"/>
      <c r="S854" s="38"/>
      <c r="T854" s="38"/>
      <c r="U854" s="94"/>
      <c r="V854" s="38"/>
      <c r="W854" s="51"/>
      <c r="X854" s="51"/>
      <c r="Y854" s="43"/>
      <c r="Z854" s="37"/>
      <c r="AA854" s="37"/>
      <c r="AB854" s="37"/>
      <c r="AC854" s="37"/>
      <c r="AD854" s="82"/>
      <c r="AE854" s="82"/>
      <c r="AF854" s="82"/>
    </row>
    <row r="855" spans="1:32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44"/>
      <c r="P855" s="38"/>
      <c r="Q855" s="38"/>
      <c r="R855" s="38"/>
      <c r="S855" s="38"/>
      <c r="T855" s="38"/>
      <c r="U855" s="94"/>
      <c r="V855" s="38"/>
      <c r="W855" s="51"/>
      <c r="X855" s="51"/>
      <c r="Y855" s="43"/>
      <c r="Z855" s="37"/>
      <c r="AA855" s="37"/>
      <c r="AB855" s="37"/>
      <c r="AC855" s="37"/>
      <c r="AD855" s="82"/>
      <c r="AE855" s="82"/>
      <c r="AF855" s="82"/>
    </row>
    <row r="856" spans="1:32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44"/>
      <c r="P856" s="38"/>
      <c r="Q856" s="38"/>
      <c r="R856" s="38"/>
      <c r="S856" s="38"/>
      <c r="T856" s="38"/>
      <c r="U856" s="94"/>
      <c r="V856" s="38"/>
      <c r="W856" s="51"/>
      <c r="X856" s="51"/>
      <c r="Y856" s="43"/>
      <c r="Z856" s="37"/>
      <c r="AA856" s="37"/>
      <c r="AB856" s="37"/>
      <c r="AC856" s="37"/>
      <c r="AD856" s="82"/>
      <c r="AE856" s="82"/>
      <c r="AF856" s="82"/>
    </row>
    <row r="857" spans="1:32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44"/>
      <c r="P857" s="38"/>
      <c r="Q857" s="38"/>
      <c r="R857" s="38"/>
      <c r="S857" s="38"/>
      <c r="T857" s="38"/>
      <c r="U857" s="94"/>
      <c r="V857" s="38"/>
      <c r="W857" s="51"/>
      <c r="X857" s="51"/>
      <c r="Y857" s="43"/>
      <c r="Z857" s="37"/>
      <c r="AA857" s="37"/>
      <c r="AB857" s="37"/>
      <c r="AC857" s="37"/>
      <c r="AD857" s="82"/>
      <c r="AE857" s="82"/>
      <c r="AF857" s="82"/>
    </row>
    <row r="858" spans="1:32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44"/>
      <c r="P858" s="38"/>
      <c r="Q858" s="38"/>
      <c r="R858" s="38"/>
      <c r="S858" s="38"/>
      <c r="T858" s="38"/>
      <c r="U858" s="94"/>
      <c r="V858" s="38"/>
      <c r="W858" s="51"/>
      <c r="X858" s="51"/>
      <c r="Y858" s="43"/>
      <c r="Z858" s="37"/>
      <c r="AA858" s="37"/>
      <c r="AB858" s="37"/>
      <c r="AC858" s="37"/>
      <c r="AD858" s="82"/>
      <c r="AE858" s="82"/>
      <c r="AF858" s="82"/>
    </row>
    <row r="859" spans="1:32" s="41" customFormat="1" ht="12.75" customHeight="1" x14ac:dyDescent="0.25">
      <c r="A859" s="38"/>
      <c r="B859" s="42"/>
      <c r="C859" s="42"/>
      <c r="D859" s="42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44"/>
      <c r="P859" s="38"/>
      <c r="Q859" s="38"/>
      <c r="R859" s="38"/>
      <c r="S859" s="38"/>
      <c r="T859" s="38"/>
      <c r="U859" s="94"/>
      <c r="V859" s="38"/>
      <c r="W859" s="51"/>
      <c r="X859" s="51"/>
      <c r="Y859" s="43"/>
      <c r="Z859" s="37"/>
      <c r="AA859" s="37"/>
      <c r="AB859" s="37"/>
      <c r="AC859" s="37"/>
      <c r="AD859" s="82"/>
      <c r="AE859" s="82"/>
      <c r="AF859" s="82"/>
    </row>
    <row r="860" spans="1:32" s="41" customFormat="1" ht="12.75" customHeight="1" x14ac:dyDescent="0.25">
      <c r="A860" s="38"/>
      <c r="B860" s="42"/>
      <c r="C860" s="42"/>
      <c r="D860" s="42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44"/>
      <c r="P860" s="38"/>
      <c r="Q860" s="38"/>
      <c r="R860" s="38"/>
      <c r="S860" s="38"/>
      <c r="T860" s="38"/>
      <c r="U860" s="94"/>
      <c r="V860" s="38"/>
      <c r="W860" s="51"/>
      <c r="X860" s="51"/>
      <c r="Y860" s="43"/>
      <c r="Z860" s="37"/>
      <c r="AA860" s="37"/>
      <c r="AB860" s="37"/>
      <c r="AC860" s="37"/>
      <c r="AD860" s="82"/>
      <c r="AE860" s="82"/>
      <c r="AF860" s="82"/>
    </row>
    <row r="861" spans="1:32" s="41" customFormat="1" ht="12.75" customHeight="1" x14ac:dyDescent="0.25">
      <c r="A861" s="38"/>
      <c r="B861" s="42"/>
      <c r="C861" s="42"/>
      <c r="D861" s="42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44"/>
      <c r="P861" s="38"/>
      <c r="Q861" s="38"/>
      <c r="R861" s="38"/>
      <c r="S861" s="38"/>
      <c r="T861" s="38"/>
      <c r="U861" s="94"/>
      <c r="V861" s="38"/>
      <c r="W861" s="51"/>
      <c r="X861" s="51"/>
      <c r="Y861" s="43"/>
      <c r="Z861" s="37"/>
      <c r="AA861" s="37"/>
      <c r="AB861" s="37"/>
      <c r="AC861" s="37"/>
      <c r="AD861" s="82"/>
      <c r="AE861" s="82"/>
      <c r="AF861" s="82"/>
    </row>
    <row r="862" spans="1:32" s="41" customFormat="1" ht="12.75" customHeight="1" x14ac:dyDescent="0.25">
      <c r="A862" s="38"/>
      <c r="B862" s="42"/>
      <c r="C862" s="42"/>
      <c r="D862" s="42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44"/>
      <c r="P862" s="38"/>
      <c r="Q862" s="38"/>
      <c r="R862" s="38"/>
      <c r="S862" s="38"/>
      <c r="T862" s="38"/>
      <c r="U862" s="94"/>
      <c r="V862" s="38"/>
      <c r="W862" s="51"/>
      <c r="X862" s="51"/>
      <c r="Y862" s="43"/>
      <c r="Z862" s="37"/>
      <c r="AA862" s="37"/>
      <c r="AB862" s="37"/>
      <c r="AC862" s="37"/>
      <c r="AD862" s="82"/>
      <c r="AE862" s="82"/>
      <c r="AF862" s="82"/>
    </row>
    <row r="863" spans="1:32" ht="12.75" customHeight="1" x14ac:dyDescent="0.25">
      <c r="AD863" s="82"/>
      <c r="AE863" s="82"/>
      <c r="AF863" s="82"/>
    </row>
  </sheetData>
  <autoFilter ref="A7:Z11">
    <filterColumn colId="14" showButton="0"/>
    <filterColumn colId="16" showButton="0"/>
    <filterColumn colId="18" showButton="0"/>
    <filterColumn colId="20" showButton="0"/>
  </autoFilter>
  <mergeCells count="31">
    <mergeCell ref="O6:P7"/>
    <mergeCell ref="L6:L7"/>
    <mergeCell ref="M6:M7"/>
    <mergeCell ref="F4:F7"/>
    <mergeCell ref="G4:G7"/>
    <mergeCell ref="H4:H7"/>
    <mergeCell ref="I4:I7"/>
    <mergeCell ref="J4:N4"/>
    <mergeCell ref="N6:N7"/>
    <mergeCell ref="A4:A7"/>
    <mergeCell ref="B4:B7"/>
    <mergeCell ref="E4:E7"/>
    <mergeCell ref="C4:D5"/>
    <mergeCell ref="C6:C7"/>
    <mergeCell ref="D6:D7"/>
    <mergeCell ref="AA2:AD2"/>
    <mergeCell ref="O4:V5"/>
    <mergeCell ref="Y4:Y7"/>
    <mergeCell ref="J5:N5"/>
    <mergeCell ref="AD4:AD7"/>
    <mergeCell ref="AA4:AA7"/>
    <mergeCell ref="AB4:AB7"/>
    <mergeCell ref="AC4:AC7"/>
    <mergeCell ref="U6:V7"/>
    <mergeCell ref="W4:X5"/>
    <mergeCell ref="W6:W7"/>
    <mergeCell ref="X6:X7"/>
    <mergeCell ref="Q6:R7"/>
    <mergeCell ref="S6:T7"/>
    <mergeCell ref="J6:J7"/>
    <mergeCell ref="K6:K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CC99"/>
  </sheetPr>
  <dimension ref="A1:AN851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2" sqref="F12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140625" style="42" customWidth="1"/>
    <col min="4" max="4" width="15.7109375" style="42" customWidth="1"/>
    <col min="5" max="5" width="28" style="38" customWidth="1"/>
    <col min="6" max="6" width="32.42578125" style="38" customWidth="1"/>
    <col min="7" max="7" width="13.28515625" style="38" customWidth="1"/>
    <col min="8" max="8" width="23.7109375" style="38" customWidth="1"/>
    <col min="9" max="9" width="8.85546875" style="38" customWidth="1"/>
    <col min="10" max="10" width="7.140625" style="38" customWidth="1"/>
    <col min="11" max="11" width="5.85546875" style="38" customWidth="1"/>
    <col min="12" max="12" width="10.7109375" style="38" customWidth="1"/>
    <col min="13" max="14" width="6.42578125" style="38" customWidth="1"/>
    <col min="15" max="15" width="6.5703125" style="38" customWidth="1"/>
    <col min="16" max="16" width="5" style="38" customWidth="1"/>
    <col min="17" max="17" width="5.28515625" style="38" customWidth="1"/>
    <col min="18" max="18" width="7.7109375" style="38" customWidth="1"/>
    <col min="19" max="19" width="7.5703125" style="38" customWidth="1"/>
    <col min="20" max="20" width="11.42578125" style="40" customWidth="1"/>
    <col min="21" max="23" width="10.28515625" style="38" customWidth="1"/>
    <col min="24" max="24" width="15" style="38" customWidth="1"/>
    <col min="25" max="25" width="10.28515625" style="38" customWidth="1"/>
    <col min="26" max="26" width="16.28515625" style="43" customWidth="1"/>
    <col min="27" max="28" width="9.140625" style="37"/>
    <col min="29" max="29" width="8" style="37" customWidth="1"/>
    <col min="30" max="30" width="7.7109375" style="37" customWidth="1"/>
    <col min="31" max="31" width="7.85546875" style="37" customWidth="1"/>
    <col min="32" max="32" width="7.7109375" style="37" customWidth="1"/>
    <col min="33" max="33" width="8" style="37" customWidth="1"/>
    <col min="34" max="16384" width="9.140625" style="37"/>
  </cols>
  <sheetData>
    <row r="1" spans="1:37" ht="12.75" customHeight="1" x14ac:dyDescent="0.25">
      <c r="A1" s="52" t="s">
        <v>252</v>
      </c>
      <c r="B1" s="50"/>
      <c r="C1" s="87"/>
      <c r="D1" s="87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95"/>
      <c r="U1" s="88"/>
      <c r="V1" s="88"/>
      <c r="W1" s="88"/>
      <c r="X1" s="88"/>
      <c r="Y1" s="88"/>
      <c r="Z1" s="91"/>
    </row>
    <row r="2" spans="1:37" ht="22.5" customHeight="1" x14ac:dyDescent="0.25">
      <c r="A2" s="329" t="s">
        <v>593</v>
      </c>
      <c r="B2" s="330"/>
      <c r="C2" s="87"/>
      <c r="D2" s="87"/>
      <c r="E2" s="329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95"/>
      <c r="U2" s="88"/>
      <c r="V2" s="88"/>
      <c r="W2" s="88"/>
      <c r="X2" s="88"/>
      <c r="Y2" s="88"/>
      <c r="Z2" s="91"/>
      <c r="AC2" s="813" t="s">
        <v>595</v>
      </c>
      <c r="AD2" s="814"/>
      <c r="AE2" s="814"/>
      <c r="AF2" s="814"/>
      <c r="AG2" s="814"/>
      <c r="AH2" s="814"/>
      <c r="AI2" s="815"/>
    </row>
    <row r="3" spans="1:37" ht="35.25" customHeight="1" thickBot="1" x14ac:dyDescent="0.3">
      <c r="A3" s="332" t="s">
        <v>594</v>
      </c>
      <c r="B3" s="429">
        <f>РВ_МВ_Банкя!B3</f>
        <v>46204</v>
      </c>
      <c r="C3" s="87"/>
      <c r="D3" s="87"/>
      <c r="E3" s="56"/>
      <c r="F3" s="88"/>
      <c r="G3" s="88"/>
      <c r="H3" s="88"/>
      <c r="I3" s="86"/>
      <c r="J3" s="86"/>
      <c r="K3" s="86"/>
      <c r="L3" s="86"/>
      <c r="M3" s="86"/>
      <c r="N3" s="88"/>
      <c r="O3" s="88"/>
      <c r="P3" s="88"/>
      <c r="Q3" s="88"/>
      <c r="R3" s="88"/>
      <c r="S3" s="88"/>
      <c r="T3" s="95"/>
      <c r="U3" s="88"/>
      <c r="V3" s="88"/>
      <c r="W3" s="88"/>
      <c r="X3" s="88"/>
      <c r="Y3" s="88"/>
      <c r="Z3" s="91"/>
      <c r="AC3" s="60" t="s">
        <v>428</v>
      </c>
      <c r="AD3" s="60" t="s">
        <v>429</v>
      </c>
      <c r="AE3" s="60" t="s">
        <v>409</v>
      </c>
      <c r="AF3" s="60" t="s">
        <v>430</v>
      </c>
      <c r="AG3" s="60" t="s">
        <v>431</v>
      </c>
      <c r="AH3" s="60" t="s">
        <v>288</v>
      </c>
      <c r="AI3" s="60"/>
      <c r="AJ3" s="27"/>
      <c r="AK3" s="27"/>
    </row>
    <row r="4" spans="1:37" ht="12.75" customHeight="1" thickBot="1" x14ac:dyDescent="0.3">
      <c r="A4" s="802" t="s">
        <v>229</v>
      </c>
      <c r="B4" s="802" t="s">
        <v>158</v>
      </c>
      <c r="C4" s="770" t="s">
        <v>45</v>
      </c>
      <c r="D4" s="771"/>
      <c r="E4" s="805" t="s">
        <v>227</v>
      </c>
      <c r="F4" s="807" t="s">
        <v>233</v>
      </c>
      <c r="G4" s="807" t="s">
        <v>208</v>
      </c>
      <c r="H4" s="807" t="s">
        <v>234</v>
      </c>
      <c r="I4" s="808" t="s">
        <v>285</v>
      </c>
      <c r="J4" s="809"/>
      <c r="K4" s="809"/>
      <c r="L4" s="809"/>
      <c r="M4" s="810"/>
      <c r="N4" s="770" t="s">
        <v>540</v>
      </c>
      <c r="O4" s="784"/>
      <c r="P4" s="784"/>
      <c r="Q4" s="784"/>
      <c r="R4" s="784"/>
      <c r="S4" s="784"/>
      <c r="T4" s="785"/>
      <c r="U4" s="786"/>
      <c r="V4" s="658" t="s">
        <v>535</v>
      </c>
      <c r="W4" s="816"/>
      <c r="X4" s="676" t="s">
        <v>334</v>
      </c>
      <c r="Y4" s="677"/>
      <c r="Z4" s="790" t="s">
        <v>111</v>
      </c>
      <c r="AC4" s="639" t="s">
        <v>342</v>
      </c>
      <c r="AD4" s="639" t="s">
        <v>342</v>
      </c>
      <c r="AE4" s="639" t="s">
        <v>342</v>
      </c>
      <c r="AF4" s="639" t="s">
        <v>342</v>
      </c>
      <c r="AG4" s="639" t="s">
        <v>342</v>
      </c>
      <c r="AH4" s="639" t="s">
        <v>342</v>
      </c>
      <c r="AI4" s="639"/>
      <c r="AJ4" s="27"/>
      <c r="AK4" s="27"/>
    </row>
    <row r="5" spans="1:37" ht="12.75" customHeight="1" thickBot="1" x14ac:dyDescent="0.3">
      <c r="A5" s="803"/>
      <c r="B5" s="803"/>
      <c r="C5" s="772"/>
      <c r="D5" s="773"/>
      <c r="E5" s="806"/>
      <c r="F5" s="803"/>
      <c r="G5" s="803"/>
      <c r="H5" s="803"/>
      <c r="I5" s="791" t="s">
        <v>41</v>
      </c>
      <c r="J5" s="792"/>
      <c r="K5" s="792"/>
      <c r="L5" s="792"/>
      <c r="M5" s="793"/>
      <c r="N5" s="787"/>
      <c r="O5" s="788"/>
      <c r="P5" s="788"/>
      <c r="Q5" s="788"/>
      <c r="R5" s="788"/>
      <c r="S5" s="788"/>
      <c r="T5" s="788"/>
      <c r="U5" s="789"/>
      <c r="V5" s="817"/>
      <c r="W5" s="818"/>
      <c r="X5" s="678"/>
      <c r="Y5" s="679"/>
      <c r="Z5" s="748"/>
      <c r="AC5" s="640"/>
      <c r="AD5" s="640"/>
      <c r="AE5" s="640"/>
      <c r="AF5" s="640"/>
      <c r="AG5" s="640"/>
      <c r="AH5" s="640"/>
      <c r="AI5" s="640"/>
      <c r="AJ5" s="27"/>
      <c r="AK5" s="27"/>
    </row>
    <row r="6" spans="1:37" ht="12.75" customHeight="1" x14ac:dyDescent="0.25">
      <c r="A6" s="803"/>
      <c r="B6" s="803"/>
      <c r="C6" s="748" t="s">
        <v>13</v>
      </c>
      <c r="D6" s="748" t="s">
        <v>14</v>
      </c>
      <c r="E6" s="806"/>
      <c r="F6" s="803"/>
      <c r="G6" s="803"/>
      <c r="H6" s="803"/>
      <c r="I6" s="800" t="s">
        <v>235</v>
      </c>
      <c r="J6" s="801" t="s">
        <v>275</v>
      </c>
      <c r="K6" s="801" t="s">
        <v>276</v>
      </c>
      <c r="L6" s="812" t="s">
        <v>236</v>
      </c>
      <c r="M6" s="811" t="s">
        <v>279</v>
      </c>
      <c r="N6" s="794" t="s">
        <v>202</v>
      </c>
      <c r="O6" s="798"/>
      <c r="P6" s="794" t="s">
        <v>102</v>
      </c>
      <c r="Q6" s="798"/>
      <c r="R6" s="794" t="s">
        <v>244</v>
      </c>
      <c r="S6" s="798"/>
      <c r="T6" s="794" t="s">
        <v>165</v>
      </c>
      <c r="U6" s="795"/>
      <c r="V6" s="819" t="s">
        <v>355</v>
      </c>
      <c r="W6" s="819" t="s">
        <v>346</v>
      </c>
      <c r="X6" s="645" t="s">
        <v>335</v>
      </c>
      <c r="Y6" s="645" t="s">
        <v>321</v>
      </c>
      <c r="Z6" s="748"/>
      <c r="AC6" s="640"/>
      <c r="AD6" s="640"/>
      <c r="AE6" s="640"/>
      <c r="AF6" s="640"/>
      <c r="AG6" s="640"/>
      <c r="AH6" s="640"/>
      <c r="AI6" s="640"/>
      <c r="AJ6" s="27"/>
      <c r="AK6" s="27"/>
    </row>
    <row r="7" spans="1:37" ht="30" customHeight="1" x14ac:dyDescent="0.25">
      <c r="A7" s="804"/>
      <c r="B7" s="803"/>
      <c r="C7" s="748"/>
      <c r="D7" s="748"/>
      <c r="E7" s="806"/>
      <c r="F7" s="803"/>
      <c r="G7" s="803"/>
      <c r="H7" s="803"/>
      <c r="I7" s="800"/>
      <c r="J7" s="748"/>
      <c r="K7" s="748"/>
      <c r="L7" s="748"/>
      <c r="M7" s="796"/>
      <c r="N7" s="796"/>
      <c r="O7" s="799"/>
      <c r="P7" s="796"/>
      <c r="Q7" s="799"/>
      <c r="R7" s="796"/>
      <c r="S7" s="799"/>
      <c r="T7" s="796"/>
      <c r="U7" s="797"/>
      <c r="V7" s="820"/>
      <c r="W7" s="820"/>
      <c r="X7" s="682"/>
      <c r="Y7" s="682"/>
      <c r="Z7" s="748"/>
      <c r="AC7" s="641"/>
      <c r="AD7" s="641"/>
      <c r="AE7" s="641"/>
      <c r="AF7" s="641"/>
      <c r="AG7" s="641"/>
      <c r="AH7" s="641"/>
      <c r="AI7" s="641"/>
      <c r="AJ7" s="27"/>
      <c r="AK7" s="27"/>
    </row>
    <row r="8" spans="1:37" s="93" customFormat="1" ht="12.75" customHeight="1" x14ac:dyDescent="0.2">
      <c r="A8" s="337" t="s">
        <v>75</v>
      </c>
      <c r="B8" s="338">
        <v>37605</v>
      </c>
      <c r="C8" s="338">
        <v>37605</v>
      </c>
      <c r="D8" s="338">
        <v>39813</v>
      </c>
      <c r="E8" s="339" t="s">
        <v>44</v>
      </c>
      <c r="F8" s="339" t="s">
        <v>84</v>
      </c>
      <c r="G8" s="339" t="s">
        <v>183</v>
      </c>
      <c r="H8" s="339" t="s">
        <v>81</v>
      </c>
      <c r="I8" s="339" t="s">
        <v>181</v>
      </c>
      <c r="J8" s="339" t="s">
        <v>85</v>
      </c>
      <c r="K8" s="339" t="s">
        <v>47</v>
      </c>
      <c r="L8" s="339" t="s">
        <v>182</v>
      </c>
      <c r="M8" s="339" t="s">
        <v>83</v>
      </c>
      <c r="N8" s="348">
        <v>86.4</v>
      </c>
      <c r="O8" s="339" t="s">
        <v>110</v>
      </c>
      <c r="P8" s="340"/>
      <c r="Q8" s="339"/>
      <c r="R8" s="340"/>
      <c r="S8" s="339"/>
      <c r="T8" s="340">
        <v>22464</v>
      </c>
      <c r="U8" s="339"/>
      <c r="V8" s="351"/>
      <c r="W8" s="351"/>
      <c r="X8" s="351"/>
      <c r="Y8" s="351"/>
      <c r="Z8" s="339" t="s">
        <v>187</v>
      </c>
      <c r="AC8" s="366"/>
      <c r="AD8" s="366"/>
      <c r="AE8" s="366"/>
      <c r="AF8" s="366"/>
      <c r="AG8" s="366"/>
      <c r="AH8" s="366"/>
      <c r="AI8" s="366"/>
      <c r="AJ8" s="30"/>
      <c r="AK8" s="30"/>
    </row>
    <row r="9" spans="1:37" s="313" customFormat="1" ht="12.75" customHeight="1" x14ac:dyDescent="0.25">
      <c r="A9" s="337" t="s">
        <v>257</v>
      </c>
      <c r="B9" s="338">
        <v>40018</v>
      </c>
      <c r="C9" s="338" t="s">
        <v>132</v>
      </c>
      <c r="D9" s="349" t="s">
        <v>129</v>
      </c>
      <c r="E9" s="339" t="s">
        <v>115</v>
      </c>
      <c r="F9" s="339" t="s">
        <v>84</v>
      </c>
      <c r="G9" s="339" t="s">
        <v>288</v>
      </c>
      <c r="H9" s="339" t="s">
        <v>81</v>
      </c>
      <c r="I9" s="339" t="s">
        <v>48</v>
      </c>
      <c r="J9" s="339" t="s">
        <v>272</v>
      </c>
      <c r="K9" s="339"/>
      <c r="L9" s="339" t="s">
        <v>182</v>
      </c>
      <c r="M9" s="350">
        <v>68134</v>
      </c>
      <c r="N9" s="351">
        <v>0.7</v>
      </c>
      <c r="O9" s="339"/>
      <c r="P9" s="339"/>
      <c r="Q9" s="339"/>
      <c r="R9" s="339"/>
      <c r="S9" s="339"/>
      <c r="T9" s="352">
        <f>N9*86.4*365</f>
        <v>22075.199999999997</v>
      </c>
      <c r="U9" s="339"/>
      <c r="V9" s="351"/>
      <c r="W9" s="351"/>
      <c r="X9" s="351"/>
      <c r="Y9" s="351"/>
      <c r="Z9" s="353"/>
      <c r="AC9" s="366"/>
      <c r="AD9" s="366"/>
      <c r="AE9" s="366"/>
      <c r="AF9" s="366"/>
      <c r="AG9" s="366"/>
      <c r="AH9" s="366"/>
      <c r="AI9" s="366"/>
      <c r="AJ9" s="30"/>
      <c r="AK9" s="30"/>
    </row>
    <row r="10" spans="1:37" s="313" customFormat="1" ht="12.75" customHeight="1" x14ac:dyDescent="0.25">
      <c r="A10" s="337" t="s">
        <v>257</v>
      </c>
      <c r="B10" s="338">
        <v>40018</v>
      </c>
      <c r="C10" s="338" t="s">
        <v>132</v>
      </c>
      <c r="D10" s="349">
        <v>44229</v>
      </c>
      <c r="E10" s="339" t="s">
        <v>115</v>
      </c>
      <c r="F10" s="339" t="s">
        <v>84</v>
      </c>
      <c r="G10" s="339" t="s">
        <v>288</v>
      </c>
      <c r="H10" s="339" t="s">
        <v>81</v>
      </c>
      <c r="I10" s="339" t="s">
        <v>48</v>
      </c>
      <c r="J10" s="339" t="s">
        <v>272</v>
      </c>
      <c r="K10" s="339"/>
      <c r="L10" s="339" t="s">
        <v>182</v>
      </c>
      <c r="M10" s="350">
        <v>68134</v>
      </c>
      <c r="N10" s="351">
        <v>0.7</v>
      </c>
      <c r="O10" s="339"/>
      <c r="P10" s="339"/>
      <c r="Q10" s="339"/>
      <c r="R10" s="339"/>
      <c r="S10" s="339"/>
      <c r="T10" s="352">
        <f>N10*86.4*365</f>
        <v>22075.199999999997</v>
      </c>
      <c r="U10" s="339"/>
      <c r="V10" s="351"/>
      <c r="W10" s="351"/>
      <c r="X10" s="351" t="s">
        <v>638</v>
      </c>
      <c r="Y10" s="495">
        <v>40877</v>
      </c>
      <c r="Z10" s="412" t="s">
        <v>639</v>
      </c>
      <c r="AC10" s="366"/>
      <c r="AD10" s="366"/>
      <c r="AE10" s="366"/>
      <c r="AF10" s="366"/>
      <c r="AG10" s="366"/>
      <c r="AH10" s="496"/>
      <c r="AI10" s="366"/>
      <c r="AJ10" s="30"/>
      <c r="AK10" s="30"/>
    </row>
    <row r="11" spans="1:37" s="91" customFormat="1" ht="12.75" customHeight="1" x14ac:dyDescent="0.25">
      <c r="A11" s="342" t="s">
        <v>746</v>
      </c>
      <c r="B11" s="343">
        <v>44272</v>
      </c>
      <c r="C11" s="343" t="s">
        <v>132</v>
      </c>
      <c r="D11" s="410">
        <v>47882</v>
      </c>
      <c r="E11" s="345" t="s">
        <v>115</v>
      </c>
      <c r="F11" s="345" t="s">
        <v>84</v>
      </c>
      <c r="G11" s="345" t="s">
        <v>288</v>
      </c>
      <c r="H11" s="345" t="s">
        <v>81</v>
      </c>
      <c r="I11" s="345" t="s">
        <v>48</v>
      </c>
      <c r="J11" s="345" t="s">
        <v>272</v>
      </c>
      <c r="K11" s="345"/>
      <c r="L11" s="345" t="s">
        <v>182</v>
      </c>
      <c r="M11" s="408">
        <v>68134</v>
      </c>
      <c r="N11" s="346">
        <v>0.7</v>
      </c>
      <c r="O11" s="345"/>
      <c r="P11" s="345"/>
      <c r="Q11" s="345"/>
      <c r="R11" s="345"/>
      <c r="S11" s="345"/>
      <c r="T11" s="409">
        <f>N11*86.4*365</f>
        <v>22075.199999999997</v>
      </c>
      <c r="U11" s="345"/>
      <c r="V11" s="346"/>
      <c r="W11" s="346"/>
      <c r="X11" s="346" t="s">
        <v>747</v>
      </c>
      <c r="Y11" s="411">
        <v>44272</v>
      </c>
      <c r="Z11" s="497"/>
      <c r="AC11" s="365"/>
      <c r="AD11" s="365"/>
      <c r="AE11" s="365"/>
      <c r="AF11" s="365"/>
      <c r="AG11" s="365"/>
      <c r="AH11" s="385">
        <v>0.7</v>
      </c>
      <c r="AI11" s="365"/>
      <c r="AJ11" s="26"/>
      <c r="AK11" s="26"/>
    </row>
    <row r="12" spans="1:37" s="102" customFormat="1" ht="12.75" customHeight="1" x14ac:dyDescent="0.25">
      <c r="A12" s="342">
        <v>11610046</v>
      </c>
      <c r="B12" s="343">
        <v>42240</v>
      </c>
      <c r="C12" s="354">
        <v>42240</v>
      </c>
      <c r="D12" s="354">
        <v>49545</v>
      </c>
      <c r="E12" s="345" t="s">
        <v>485</v>
      </c>
      <c r="F12" s="345" t="s">
        <v>84</v>
      </c>
      <c r="G12" s="345" t="s">
        <v>488</v>
      </c>
      <c r="H12" s="345" t="s">
        <v>478</v>
      </c>
      <c r="I12" s="345" t="s">
        <v>48</v>
      </c>
      <c r="J12" s="345" t="s">
        <v>272</v>
      </c>
      <c r="K12" s="345"/>
      <c r="L12" s="345" t="s">
        <v>182</v>
      </c>
      <c r="M12" s="345"/>
      <c r="N12" s="346">
        <v>0.15</v>
      </c>
      <c r="O12" s="345"/>
      <c r="P12" s="345"/>
      <c r="Q12" s="345"/>
      <c r="R12" s="345"/>
      <c r="S12" s="345"/>
      <c r="T12" s="342" t="s">
        <v>508</v>
      </c>
      <c r="U12" s="345"/>
      <c r="V12" s="346">
        <v>0.15</v>
      </c>
      <c r="W12" s="346"/>
      <c r="X12" s="346"/>
      <c r="Y12" s="346"/>
      <c r="Z12" s="347"/>
      <c r="AA12" s="91"/>
      <c r="AC12" s="346">
        <v>0.15</v>
      </c>
      <c r="AD12" s="385"/>
      <c r="AE12" s="385"/>
      <c r="AF12" s="385"/>
      <c r="AG12" s="385"/>
      <c r="AH12" s="385"/>
      <c r="AI12" s="385"/>
    </row>
    <row r="13" spans="1:37" s="102" customFormat="1" ht="12.75" customHeight="1" x14ac:dyDescent="0.25">
      <c r="A13" s="342">
        <v>11610046</v>
      </c>
      <c r="B13" s="343">
        <v>42240</v>
      </c>
      <c r="C13" s="354">
        <v>42240</v>
      </c>
      <c r="D13" s="354">
        <v>49545</v>
      </c>
      <c r="E13" s="345" t="s">
        <v>485</v>
      </c>
      <c r="F13" s="345" t="s">
        <v>84</v>
      </c>
      <c r="G13" s="345" t="s">
        <v>489</v>
      </c>
      <c r="H13" s="345" t="s">
        <v>478</v>
      </c>
      <c r="I13" s="345" t="s">
        <v>48</v>
      </c>
      <c r="J13" s="345" t="s">
        <v>272</v>
      </c>
      <c r="K13" s="345"/>
      <c r="L13" s="345" t="s">
        <v>182</v>
      </c>
      <c r="M13" s="345"/>
      <c r="N13" s="346">
        <v>0.4</v>
      </c>
      <c r="O13" s="345"/>
      <c r="P13" s="345"/>
      <c r="Q13" s="345"/>
      <c r="R13" s="345"/>
      <c r="S13" s="345"/>
      <c r="T13" s="342" t="s">
        <v>509</v>
      </c>
      <c r="U13" s="345"/>
      <c r="V13" s="346">
        <v>0.4</v>
      </c>
      <c r="W13" s="346"/>
      <c r="X13" s="346"/>
      <c r="Y13" s="346"/>
      <c r="Z13" s="347"/>
      <c r="AA13" s="91"/>
      <c r="AC13" s="346"/>
      <c r="AD13" s="385"/>
      <c r="AE13" s="385"/>
      <c r="AF13" s="385">
        <v>0.4</v>
      </c>
      <c r="AG13" s="385"/>
      <c r="AH13" s="385"/>
      <c r="AI13" s="385"/>
    </row>
    <row r="14" spans="1:37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40"/>
      <c r="U14" s="38"/>
      <c r="V14" s="38"/>
      <c r="W14" s="38"/>
      <c r="X14" s="38"/>
      <c r="Y14" s="38"/>
      <c r="Z14" s="43"/>
      <c r="AA14" s="37"/>
      <c r="AC14" s="35"/>
      <c r="AD14" s="35"/>
      <c r="AE14" s="35"/>
      <c r="AF14" s="35"/>
      <c r="AG14" s="35"/>
      <c r="AH14" s="35"/>
      <c r="AI14" s="35"/>
      <c r="AJ14" s="30"/>
      <c r="AK14" s="30"/>
    </row>
    <row r="15" spans="1:37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40"/>
      <c r="U15" s="38"/>
      <c r="V15" s="38"/>
      <c r="W15" s="38"/>
      <c r="X15" s="38"/>
      <c r="Y15" s="38"/>
      <c r="Z15" s="43"/>
      <c r="AA15" s="37"/>
      <c r="AC15" s="32"/>
      <c r="AD15" s="32"/>
      <c r="AE15" s="32"/>
      <c r="AF15" s="32"/>
      <c r="AG15" s="32"/>
      <c r="AH15" s="32"/>
      <c r="AI15" s="32"/>
      <c r="AJ15" s="27"/>
      <c r="AK15" s="27"/>
    </row>
    <row r="16" spans="1:37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40"/>
      <c r="U16" s="38"/>
      <c r="V16" s="38"/>
      <c r="W16" s="38"/>
      <c r="X16" s="38"/>
      <c r="Y16" s="38"/>
      <c r="Z16" s="43"/>
      <c r="AA16" s="37"/>
      <c r="AC16" s="32"/>
      <c r="AD16" s="32"/>
      <c r="AE16" s="32"/>
      <c r="AF16" s="32"/>
      <c r="AG16" s="32"/>
      <c r="AH16" s="32"/>
      <c r="AI16" s="32"/>
      <c r="AJ16" s="27"/>
      <c r="AK16" s="27"/>
    </row>
    <row r="17" spans="1:40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40"/>
      <c r="U17" s="38"/>
      <c r="V17" s="38"/>
      <c r="W17" s="38"/>
      <c r="X17" s="38"/>
      <c r="Y17" s="38"/>
      <c r="Z17" s="43"/>
      <c r="AA17" s="37"/>
      <c r="AC17" s="380">
        <f t="shared" ref="AC17:AH17" si="0">SUM(AC8:AC16)</f>
        <v>0.15</v>
      </c>
      <c r="AD17" s="380">
        <f t="shared" si="0"/>
        <v>0</v>
      </c>
      <c r="AE17" s="380">
        <f t="shared" si="0"/>
        <v>0</v>
      </c>
      <c r="AF17" s="380">
        <f t="shared" si="0"/>
        <v>0.4</v>
      </c>
      <c r="AG17" s="380">
        <f t="shared" si="0"/>
        <v>0</v>
      </c>
      <c r="AH17" s="380">
        <f t="shared" si="0"/>
        <v>0.7</v>
      </c>
      <c r="AI17" s="393">
        <f>SUM(AC17:AH17)</f>
        <v>1.25</v>
      </c>
      <c r="AK17" s="27" t="s">
        <v>408</v>
      </c>
      <c r="AL17" s="27"/>
    </row>
    <row r="18" spans="1:40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40"/>
      <c r="U18" s="38"/>
      <c r="V18" s="38"/>
      <c r="W18" s="38"/>
      <c r="X18" s="38"/>
      <c r="Y18" s="38"/>
      <c r="Z18" s="43"/>
      <c r="AA18" s="37"/>
      <c r="AC18" s="368">
        <v>1.2</v>
      </c>
      <c r="AD18" s="368">
        <v>0.49</v>
      </c>
      <c r="AE18" s="368">
        <v>0.8</v>
      </c>
      <c r="AF18" s="368">
        <v>0.83</v>
      </c>
      <c r="AG18" s="368">
        <v>0.66</v>
      </c>
      <c r="AH18" s="368">
        <v>1.72</v>
      </c>
      <c r="AI18" s="393">
        <v>5.7</v>
      </c>
      <c r="AK18" s="27" t="s">
        <v>399</v>
      </c>
      <c r="AM18" s="28" t="s">
        <v>810</v>
      </c>
      <c r="AN18" s="97"/>
    </row>
    <row r="19" spans="1:40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0"/>
      <c r="U19" s="38"/>
      <c r="V19" s="38"/>
      <c r="W19" s="38"/>
      <c r="X19" s="38"/>
      <c r="Y19" s="38"/>
      <c r="Z19" s="43"/>
      <c r="AA19" s="37"/>
      <c r="AC19" s="381">
        <f t="shared" ref="AC19:AH19" si="1">AC18-AC17</f>
        <v>1.05</v>
      </c>
      <c r="AD19" s="381">
        <f t="shared" si="1"/>
        <v>0.49</v>
      </c>
      <c r="AE19" s="381">
        <f t="shared" si="1"/>
        <v>0.8</v>
      </c>
      <c r="AF19" s="381">
        <f t="shared" si="1"/>
        <v>0.42999999999999994</v>
      </c>
      <c r="AG19" s="381">
        <f t="shared" si="1"/>
        <v>0.66</v>
      </c>
      <c r="AH19" s="381">
        <f t="shared" si="1"/>
        <v>1.02</v>
      </c>
      <c r="AI19" s="394">
        <f>SUM(AC19:AH19)</f>
        <v>4.4499999999999993</v>
      </c>
      <c r="AK19" s="96" t="s">
        <v>592</v>
      </c>
      <c r="AL19" s="27"/>
      <c r="AM19" s="97" t="s">
        <v>844</v>
      </c>
      <c r="AN19" s="572">
        <v>45298</v>
      </c>
    </row>
    <row r="20" spans="1:40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40"/>
      <c r="U20" s="38"/>
      <c r="V20" s="38"/>
      <c r="W20" s="38"/>
      <c r="X20" s="38"/>
      <c r="Y20" s="38"/>
      <c r="Z20" s="43"/>
      <c r="AA20" s="37"/>
      <c r="AC20" s="120">
        <v>38</v>
      </c>
      <c r="AD20" s="120">
        <v>36</v>
      </c>
      <c r="AE20" s="120">
        <v>35.799999999999997</v>
      </c>
      <c r="AF20" s="120">
        <v>36.299999999999997</v>
      </c>
      <c r="AG20" s="120">
        <v>23</v>
      </c>
      <c r="AH20" s="120">
        <v>24</v>
      </c>
      <c r="AI20" s="120"/>
      <c r="AK20" s="27" t="s">
        <v>401</v>
      </c>
      <c r="AL20" s="27"/>
    </row>
    <row r="21" spans="1:40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0"/>
      <c r="U21" s="38"/>
      <c r="V21" s="38"/>
      <c r="W21" s="38"/>
      <c r="X21" s="38"/>
      <c r="Y21" s="38"/>
      <c r="Z21" s="43"/>
      <c r="AA21" s="97" t="s">
        <v>394</v>
      </c>
      <c r="AB21" s="613" t="s">
        <v>878</v>
      </c>
      <c r="AC21" s="611"/>
      <c r="AD21" s="611"/>
      <c r="AE21" s="612">
        <v>1</v>
      </c>
      <c r="AF21" s="611"/>
      <c r="AG21" s="612">
        <f>12500/365/86.4</f>
        <v>0.3963723997970573</v>
      </c>
      <c r="AH21" s="611"/>
      <c r="AI21" s="611"/>
    </row>
    <row r="22" spans="1:40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0"/>
      <c r="U22" s="38"/>
      <c r="V22" s="38"/>
      <c r="W22" s="38"/>
      <c r="X22" s="38"/>
      <c r="Y22" s="38"/>
      <c r="Z22" s="43"/>
      <c r="AA22" s="37"/>
      <c r="AB22" s="614" t="s">
        <v>879</v>
      </c>
      <c r="AE22" s="328">
        <v>0.3</v>
      </c>
      <c r="AG22" s="328">
        <f>1892/365/86.4</f>
        <v>5.9994926433282587E-2</v>
      </c>
    </row>
    <row r="23" spans="1:40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0"/>
      <c r="U23" s="38"/>
      <c r="V23" s="38"/>
      <c r="W23" s="38"/>
      <c r="X23" s="38"/>
      <c r="Y23" s="38"/>
      <c r="Z23" s="43"/>
      <c r="AA23" s="37"/>
      <c r="AG23" s="97"/>
    </row>
    <row r="24" spans="1:40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0"/>
      <c r="U24" s="38"/>
      <c r="V24" s="38"/>
      <c r="W24" s="38"/>
      <c r="X24" s="38"/>
      <c r="Y24" s="38"/>
      <c r="Z24" s="43"/>
      <c r="AA24" s="37"/>
    </row>
    <row r="25" spans="1:40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0"/>
      <c r="U25" s="38"/>
      <c r="V25" s="38"/>
      <c r="W25" s="38"/>
      <c r="X25" s="38"/>
      <c r="Y25" s="38"/>
      <c r="Z25" s="43"/>
      <c r="AA25" s="37"/>
    </row>
    <row r="26" spans="1:40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0"/>
      <c r="U26" s="38"/>
      <c r="V26" s="38"/>
      <c r="W26" s="38"/>
      <c r="X26" s="38"/>
      <c r="Y26" s="38"/>
      <c r="Z26" s="43"/>
      <c r="AA26" s="37"/>
    </row>
    <row r="27" spans="1:40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0"/>
      <c r="U27" s="38"/>
      <c r="V27" s="38"/>
      <c r="W27" s="38"/>
      <c r="X27" s="38"/>
      <c r="Y27" s="38"/>
      <c r="Z27" s="43"/>
      <c r="AA27" s="37"/>
    </row>
    <row r="28" spans="1:40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40"/>
      <c r="U28" s="38"/>
      <c r="V28" s="38"/>
      <c r="W28" s="38"/>
      <c r="X28" s="38"/>
      <c r="Y28" s="38"/>
      <c r="Z28" s="43"/>
      <c r="AA28" s="37"/>
    </row>
    <row r="29" spans="1:40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40"/>
      <c r="U29" s="38"/>
      <c r="V29" s="38"/>
      <c r="W29" s="38"/>
      <c r="X29" s="38"/>
      <c r="Y29" s="38"/>
      <c r="Z29" s="43"/>
      <c r="AA29" s="37"/>
    </row>
    <row r="30" spans="1:40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0"/>
      <c r="U30" s="38"/>
      <c r="V30" s="38"/>
      <c r="W30" s="38"/>
      <c r="X30" s="38"/>
      <c r="Y30" s="38"/>
      <c r="Z30" s="43"/>
      <c r="AA30" s="37"/>
    </row>
    <row r="31" spans="1:40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40"/>
      <c r="U31" s="38"/>
      <c r="V31" s="38"/>
      <c r="W31" s="38"/>
      <c r="X31" s="38"/>
      <c r="Y31" s="38"/>
      <c r="Z31" s="43"/>
      <c r="AA31" s="37"/>
    </row>
    <row r="32" spans="1:40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0"/>
      <c r="U32" s="38"/>
      <c r="V32" s="38"/>
      <c r="W32" s="38"/>
      <c r="X32" s="38"/>
      <c r="Y32" s="38"/>
      <c r="Z32" s="43"/>
      <c r="AA32" s="37"/>
    </row>
    <row r="33" spans="1:27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0"/>
      <c r="U33" s="38"/>
      <c r="V33" s="38"/>
      <c r="W33" s="38"/>
      <c r="X33" s="38"/>
      <c r="Y33" s="38"/>
      <c r="Z33" s="43"/>
      <c r="AA33" s="37"/>
    </row>
    <row r="34" spans="1:27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0"/>
      <c r="U34" s="38"/>
      <c r="V34" s="38"/>
      <c r="W34" s="38"/>
      <c r="X34" s="38"/>
      <c r="Y34" s="38"/>
      <c r="Z34" s="43"/>
      <c r="AA34" s="37"/>
    </row>
    <row r="35" spans="1:27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0"/>
      <c r="U35" s="38"/>
      <c r="V35" s="38"/>
      <c r="W35" s="38"/>
      <c r="X35" s="38"/>
      <c r="Y35" s="38"/>
      <c r="Z35" s="43"/>
      <c r="AA35" s="37"/>
    </row>
    <row r="36" spans="1:27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0"/>
      <c r="U36" s="38"/>
      <c r="V36" s="38"/>
      <c r="W36" s="38"/>
      <c r="X36" s="38"/>
      <c r="Y36" s="38"/>
      <c r="Z36" s="43"/>
      <c r="AA36" s="37"/>
    </row>
    <row r="37" spans="1:27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0"/>
      <c r="U37" s="38"/>
      <c r="V37" s="38"/>
      <c r="W37" s="38"/>
      <c r="X37" s="38"/>
      <c r="Y37" s="38"/>
      <c r="Z37" s="43"/>
      <c r="AA37" s="37"/>
    </row>
    <row r="38" spans="1:27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0"/>
      <c r="U38" s="38"/>
      <c r="V38" s="38"/>
      <c r="W38" s="38"/>
      <c r="X38" s="38"/>
      <c r="Y38" s="38"/>
      <c r="Z38" s="43"/>
      <c r="AA38" s="37"/>
    </row>
    <row r="39" spans="1:27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0"/>
      <c r="U39" s="38"/>
      <c r="V39" s="38"/>
      <c r="W39" s="38"/>
      <c r="X39" s="38"/>
      <c r="Y39" s="38"/>
      <c r="Z39" s="43"/>
      <c r="AA39" s="37"/>
    </row>
    <row r="40" spans="1:27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0"/>
      <c r="U40" s="38"/>
      <c r="V40" s="38"/>
      <c r="W40" s="38"/>
      <c r="X40" s="38"/>
      <c r="Y40" s="38"/>
      <c r="Z40" s="43"/>
      <c r="AA40" s="37"/>
    </row>
    <row r="41" spans="1:27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0"/>
      <c r="U41" s="38"/>
      <c r="V41" s="38"/>
      <c r="W41" s="38"/>
      <c r="X41" s="38"/>
      <c r="Y41" s="38"/>
      <c r="Z41" s="43"/>
      <c r="AA41" s="37"/>
    </row>
    <row r="42" spans="1:27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0"/>
      <c r="U42" s="38"/>
      <c r="V42" s="38"/>
      <c r="W42" s="38"/>
      <c r="X42" s="38"/>
      <c r="Y42" s="38"/>
      <c r="Z42" s="43"/>
      <c r="AA42" s="37"/>
    </row>
    <row r="43" spans="1:27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0"/>
      <c r="U43" s="38"/>
      <c r="V43" s="38"/>
      <c r="W43" s="38"/>
      <c r="X43" s="38"/>
      <c r="Y43" s="38"/>
      <c r="Z43" s="43"/>
      <c r="AA43" s="37"/>
    </row>
    <row r="44" spans="1:27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0"/>
      <c r="U44" s="38"/>
      <c r="V44" s="38"/>
      <c r="W44" s="38"/>
      <c r="X44" s="38"/>
      <c r="Y44" s="38"/>
      <c r="Z44" s="43"/>
      <c r="AA44" s="37"/>
    </row>
    <row r="45" spans="1:27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0"/>
      <c r="U45" s="38"/>
      <c r="V45" s="38"/>
      <c r="W45" s="38"/>
      <c r="X45" s="38"/>
      <c r="Y45" s="38"/>
      <c r="Z45" s="43"/>
      <c r="AA45" s="37"/>
    </row>
    <row r="46" spans="1:27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0"/>
      <c r="U46" s="38"/>
      <c r="V46" s="38"/>
      <c r="W46" s="38"/>
      <c r="X46" s="38"/>
      <c r="Y46" s="38"/>
      <c r="Z46" s="43"/>
      <c r="AA46" s="37"/>
    </row>
    <row r="47" spans="1:27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0"/>
      <c r="U47" s="38"/>
      <c r="V47" s="38"/>
      <c r="W47" s="38"/>
      <c r="X47" s="38"/>
      <c r="Y47" s="38"/>
      <c r="Z47" s="43"/>
      <c r="AA47" s="37"/>
    </row>
    <row r="48" spans="1:27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0"/>
      <c r="U48" s="38"/>
      <c r="V48" s="38"/>
      <c r="W48" s="38"/>
      <c r="X48" s="38"/>
      <c r="Y48" s="38"/>
      <c r="Z48" s="43"/>
      <c r="AA48" s="37"/>
    </row>
    <row r="49" spans="1:27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0"/>
      <c r="U49" s="38"/>
      <c r="V49" s="38"/>
      <c r="W49" s="38"/>
      <c r="X49" s="38"/>
      <c r="Y49" s="38"/>
      <c r="Z49" s="43"/>
      <c r="AA49" s="37"/>
    </row>
    <row r="50" spans="1:27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0"/>
      <c r="U50" s="38"/>
      <c r="V50" s="38"/>
      <c r="W50" s="38"/>
      <c r="X50" s="38"/>
      <c r="Y50" s="38"/>
      <c r="Z50" s="43"/>
      <c r="AA50" s="37"/>
    </row>
    <row r="51" spans="1:27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0"/>
      <c r="U51" s="38"/>
      <c r="V51" s="38"/>
      <c r="W51" s="38"/>
      <c r="X51" s="38"/>
      <c r="Y51" s="38"/>
      <c r="Z51" s="43"/>
      <c r="AA51" s="37"/>
    </row>
    <row r="52" spans="1:27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0"/>
      <c r="U52" s="38"/>
      <c r="V52" s="38"/>
      <c r="W52" s="38"/>
      <c r="X52" s="38"/>
      <c r="Y52" s="38"/>
      <c r="Z52" s="43"/>
      <c r="AA52" s="37"/>
    </row>
    <row r="53" spans="1:27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0"/>
      <c r="U53" s="38"/>
      <c r="V53" s="38"/>
      <c r="W53" s="38"/>
      <c r="X53" s="38"/>
      <c r="Y53" s="38"/>
      <c r="Z53" s="43"/>
      <c r="AA53" s="37"/>
    </row>
    <row r="54" spans="1:27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0"/>
      <c r="U54" s="38"/>
      <c r="V54" s="38"/>
      <c r="W54" s="38"/>
      <c r="X54" s="38"/>
      <c r="Y54" s="38"/>
      <c r="Z54" s="43"/>
      <c r="AA54" s="37"/>
    </row>
    <row r="55" spans="1:27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0"/>
      <c r="U55" s="38"/>
      <c r="V55" s="38"/>
      <c r="W55" s="38"/>
      <c r="X55" s="38"/>
      <c r="Y55" s="38"/>
      <c r="Z55" s="43"/>
      <c r="AA55" s="37"/>
    </row>
    <row r="56" spans="1:27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0"/>
      <c r="U56" s="38"/>
      <c r="V56" s="38"/>
      <c r="W56" s="38"/>
      <c r="X56" s="38"/>
      <c r="Y56" s="38"/>
      <c r="Z56" s="43"/>
      <c r="AA56" s="37"/>
    </row>
    <row r="57" spans="1:27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0"/>
      <c r="U57" s="38"/>
      <c r="V57" s="38"/>
      <c r="W57" s="38"/>
      <c r="X57" s="38"/>
      <c r="Y57" s="38"/>
      <c r="Z57" s="43"/>
      <c r="AA57" s="37"/>
    </row>
    <row r="58" spans="1:27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0"/>
      <c r="U58" s="38"/>
      <c r="V58" s="38"/>
      <c r="W58" s="38"/>
      <c r="X58" s="38"/>
      <c r="Y58" s="38"/>
      <c r="Z58" s="43"/>
      <c r="AA58" s="37"/>
    </row>
    <row r="59" spans="1:27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0"/>
      <c r="U59" s="38"/>
      <c r="V59" s="38"/>
      <c r="W59" s="38"/>
      <c r="X59" s="38"/>
      <c r="Y59" s="38"/>
      <c r="Z59" s="43"/>
      <c r="AA59" s="37"/>
    </row>
    <row r="60" spans="1:27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0"/>
      <c r="U60" s="38"/>
      <c r="V60" s="38"/>
      <c r="W60" s="38"/>
      <c r="X60" s="38"/>
      <c r="Y60" s="38"/>
      <c r="Z60" s="43"/>
      <c r="AA60" s="37"/>
    </row>
    <row r="61" spans="1:27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0"/>
      <c r="U61" s="38"/>
      <c r="V61" s="38"/>
      <c r="W61" s="38"/>
      <c r="X61" s="38"/>
      <c r="Y61" s="38"/>
      <c r="Z61" s="43"/>
      <c r="AA61" s="37"/>
    </row>
    <row r="62" spans="1:27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0"/>
      <c r="U62" s="38"/>
      <c r="V62" s="38"/>
      <c r="W62" s="38"/>
      <c r="X62" s="38"/>
      <c r="Y62" s="38"/>
      <c r="Z62" s="43"/>
      <c r="AA62" s="37"/>
    </row>
    <row r="63" spans="1:27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0"/>
      <c r="U63" s="38"/>
      <c r="V63" s="38"/>
      <c r="W63" s="38"/>
      <c r="X63" s="38"/>
      <c r="Y63" s="38"/>
      <c r="Z63" s="43"/>
      <c r="AA63" s="37"/>
    </row>
    <row r="64" spans="1:27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0"/>
      <c r="U64" s="38"/>
      <c r="V64" s="38"/>
      <c r="W64" s="38"/>
      <c r="X64" s="38"/>
      <c r="Y64" s="38"/>
      <c r="Z64" s="43"/>
      <c r="AA64" s="37"/>
    </row>
    <row r="65" spans="1:27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0"/>
      <c r="U65" s="38"/>
      <c r="V65" s="38"/>
      <c r="W65" s="38"/>
      <c r="X65" s="38"/>
      <c r="Y65" s="38"/>
      <c r="Z65" s="43"/>
      <c r="AA65" s="37"/>
    </row>
    <row r="66" spans="1:27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0"/>
      <c r="U66" s="38"/>
      <c r="V66" s="38"/>
      <c r="W66" s="38"/>
      <c r="X66" s="38"/>
      <c r="Y66" s="38"/>
      <c r="Z66" s="43"/>
      <c r="AA66" s="37"/>
    </row>
    <row r="67" spans="1:27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0"/>
      <c r="U67" s="38"/>
      <c r="V67" s="38"/>
      <c r="W67" s="38"/>
      <c r="X67" s="38"/>
      <c r="Y67" s="38"/>
      <c r="Z67" s="43"/>
      <c r="AA67" s="37"/>
    </row>
    <row r="68" spans="1:27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0"/>
      <c r="U68" s="38"/>
      <c r="V68" s="38"/>
      <c r="W68" s="38"/>
      <c r="X68" s="38"/>
      <c r="Y68" s="38"/>
      <c r="Z68" s="43"/>
      <c r="AA68" s="37"/>
    </row>
    <row r="69" spans="1:27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0"/>
      <c r="U69" s="38"/>
      <c r="V69" s="38"/>
      <c r="W69" s="38"/>
      <c r="X69" s="38"/>
      <c r="Y69" s="38"/>
      <c r="Z69" s="43"/>
      <c r="AA69" s="37"/>
    </row>
    <row r="70" spans="1:27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0"/>
      <c r="U70" s="38"/>
      <c r="V70" s="38"/>
      <c r="W70" s="38"/>
      <c r="X70" s="38"/>
      <c r="Y70" s="38"/>
      <c r="Z70" s="43"/>
      <c r="AA70" s="37"/>
    </row>
    <row r="71" spans="1:27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0"/>
      <c r="U71" s="38"/>
      <c r="V71" s="38"/>
      <c r="W71" s="38"/>
      <c r="X71" s="38"/>
      <c r="Y71" s="38"/>
      <c r="Z71" s="43"/>
      <c r="AA71" s="37"/>
    </row>
    <row r="72" spans="1:27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0"/>
      <c r="U72" s="38"/>
      <c r="V72" s="38"/>
      <c r="W72" s="38"/>
      <c r="X72" s="38"/>
      <c r="Y72" s="38"/>
      <c r="Z72" s="43"/>
      <c r="AA72" s="37"/>
    </row>
    <row r="73" spans="1:27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0"/>
      <c r="U73" s="38"/>
      <c r="V73" s="38"/>
      <c r="W73" s="38"/>
      <c r="X73" s="38"/>
      <c r="Y73" s="38"/>
      <c r="Z73" s="43"/>
      <c r="AA73" s="37"/>
    </row>
    <row r="74" spans="1:27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0"/>
      <c r="U74" s="38"/>
      <c r="V74" s="38"/>
      <c r="W74" s="38"/>
      <c r="X74" s="38"/>
      <c r="Y74" s="38"/>
      <c r="Z74" s="43"/>
      <c r="AA74" s="37"/>
    </row>
    <row r="75" spans="1:27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0"/>
      <c r="U75" s="38"/>
      <c r="V75" s="38"/>
      <c r="W75" s="38"/>
      <c r="X75" s="38"/>
      <c r="Y75" s="38"/>
      <c r="Z75" s="43"/>
      <c r="AA75" s="37"/>
    </row>
    <row r="76" spans="1:27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0"/>
      <c r="U76" s="38"/>
      <c r="V76" s="38"/>
      <c r="W76" s="38"/>
      <c r="X76" s="38"/>
      <c r="Y76" s="38"/>
      <c r="Z76" s="43"/>
      <c r="AA76" s="37"/>
    </row>
    <row r="77" spans="1:27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0"/>
      <c r="U77" s="38"/>
      <c r="V77" s="38"/>
      <c r="W77" s="38"/>
      <c r="X77" s="38"/>
      <c r="Y77" s="38"/>
      <c r="Z77" s="43"/>
      <c r="AA77" s="37"/>
    </row>
    <row r="78" spans="1:27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0"/>
      <c r="U78" s="38"/>
      <c r="V78" s="38"/>
      <c r="W78" s="38"/>
      <c r="X78" s="38"/>
      <c r="Y78" s="38"/>
      <c r="Z78" s="43"/>
      <c r="AA78" s="37"/>
    </row>
    <row r="79" spans="1:27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0"/>
      <c r="U79" s="38"/>
      <c r="V79" s="38"/>
      <c r="W79" s="38"/>
      <c r="X79" s="38"/>
      <c r="Y79" s="38"/>
      <c r="Z79" s="43"/>
      <c r="AA79" s="37"/>
    </row>
    <row r="80" spans="1:27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0"/>
      <c r="U80" s="38"/>
      <c r="V80" s="38"/>
      <c r="W80" s="38"/>
      <c r="X80" s="38"/>
      <c r="Y80" s="38"/>
      <c r="Z80" s="43"/>
      <c r="AA80" s="37"/>
    </row>
    <row r="81" spans="1:27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0"/>
      <c r="U81" s="38"/>
      <c r="V81" s="38"/>
      <c r="W81" s="38"/>
      <c r="X81" s="38"/>
      <c r="Y81" s="38"/>
      <c r="Z81" s="43"/>
      <c r="AA81" s="37"/>
    </row>
    <row r="82" spans="1:27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0"/>
      <c r="U82" s="38"/>
      <c r="V82" s="38"/>
      <c r="W82" s="38"/>
      <c r="X82" s="38"/>
      <c r="Y82" s="38"/>
      <c r="Z82" s="43"/>
      <c r="AA82" s="37"/>
    </row>
    <row r="83" spans="1:27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0"/>
      <c r="U83" s="38"/>
      <c r="V83" s="38"/>
      <c r="W83" s="38"/>
      <c r="X83" s="38"/>
      <c r="Y83" s="38"/>
      <c r="Z83" s="43"/>
      <c r="AA83" s="37"/>
    </row>
    <row r="84" spans="1:27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0"/>
      <c r="U84" s="38"/>
      <c r="V84" s="38"/>
      <c r="W84" s="38"/>
      <c r="X84" s="38"/>
      <c r="Y84" s="38"/>
      <c r="Z84" s="43"/>
      <c r="AA84" s="37"/>
    </row>
    <row r="85" spans="1:27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0"/>
      <c r="U85" s="38"/>
      <c r="V85" s="38"/>
      <c r="W85" s="38"/>
      <c r="X85" s="38"/>
      <c r="Y85" s="38"/>
      <c r="Z85" s="43"/>
      <c r="AA85" s="37"/>
    </row>
    <row r="86" spans="1:27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0"/>
      <c r="U86" s="38"/>
      <c r="V86" s="38"/>
      <c r="W86" s="38"/>
      <c r="X86" s="38"/>
      <c r="Y86" s="38"/>
      <c r="Z86" s="43"/>
      <c r="AA86" s="37"/>
    </row>
    <row r="87" spans="1:27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0"/>
      <c r="U87" s="38"/>
      <c r="V87" s="38"/>
      <c r="W87" s="38"/>
      <c r="X87" s="38"/>
      <c r="Y87" s="38"/>
      <c r="Z87" s="43"/>
      <c r="AA87" s="37"/>
    </row>
    <row r="88" spans="1:27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0"/>
      <c r="U88" s="38"/>
      <c r="V88" s="38"/>
      <c r="W88" s="38"/>
      <c r="X88" s="38"/>
      <c r="Y88" s="38"/>
      <c r="Z88" s="43"/>
      <c r="AA88" s="37"/>
    </row>
    <row r="89" spans="1:27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0"/>
      <c r="U89" s="38"/>
      <c r="V89" s="38"/>
      <c r="W89" s="38"/>
      <c r="X89" s="38"/>
      <c r="Y89" s="38"/>
      <c r="Z89" s="43"/>
      <c r="AA89" s="37"/>
    </row>
    <row r="90" spans="1:27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0"/>
      <c r="U90" s="38"/>
      <c r="V90" s="38"/>
      <c r="W90" s="38"/>
      <c r="X90" s="38"/>
      <c r="Y90" s="38"/>
      <c r="Z90" s="43"/>
      <c r="AA90" s="37"/>
    </row>
    <row r="91" spans="1:27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0"/>
      <c r="U91" s="38"/>
      <c r="V91" s="38"/>
      <c r="W91" s="38"/>
      <c r="X91" s="38"/>
      <c r="Y91" s="38"/>
      <c r="Z91" s="43"/>
      <c r="AA91" s="37"/>
    </row>
    <row r="92" spans="1:27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0"/>
      <c r="U92" s="38"/>
      <c r="V92" s="38"/>
      <c r="W92" s="38"/>
      <c r="X92" s="38"/>
      <c r="Y92" s="38"/>
      <c r="Z92" s="43"/>
      <c r="AA92" s="37"/>
    </row>
    <row r="93" spans="1:27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0"/>
      <c r="U93" s="38"/>
      <c r="V93" s="38"/>
      <c r="W93" s="38"/>
      <c r="X93" s="38"/>
      <c r="Y93" s="38"/>
      <c r="Z93" s="43"/>
      <c r="AA93" s="37"/>
    </row>
    <row r="94" spans="1:27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0"/>
      <c r="U94" s="38"/>
      <c r="V94" s="38"/>
      <c r="W94" s="38"/>
      <c r="X94" s="38"/>
      <c r="Y94" s="38"/>
      <c r="Z94" s="43"/>
      <c r="AA94" s="37"/>
    </row>
    <row r="95" spans="1:27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0"/>
      <c r="U95" s="38"/>
      <c r="V95" s="38"/>
      <c r="W95" s="38"/>
      <c r="X95" s="38"/>
      <c r="Y95" s="38"/>
      <c r="Z95" s="43"/>
      <c r="AA95" s="37"/>
    </row>
    <row r="96" spans="1:27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0"/>
      <c r="U96" s="38"/>
      <c r="V96" s="38"/>
      <c r="W96" s="38"/>
      <c r="X96" s="38"/>
      <c r="Y96" s="38"/>
      <c r="Z96" s="43"/>
      <c r="AA96" s="37"/>
    </row>
    <row r="97" spans="1:27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0"/>
      <c r="U97" s="38"/>
      <c r="V97" s="38"/>
      <c r="W97" s="38"/>
      <c r="X97" s="38"/>
      <c r="Y97" s="38"/>
      <c r="Z97" s="43"/>
      <c r="AA97" s="37"/>
    </row>
    <row r="98" spans="1:27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0"/>
      <c r="U98" s="38"/>
      <c r="V98" s="38"/>
      <c r="W98" s="38"/>
      <c r="X98" s="38"/>
      <c r="Y98" s="38"/>
      <c r="Z98" s="43"/>
      <c r="AA98" s="37"/>
    </row>
    <row r="99" spans="1:27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0"/>
      <c r="U99" s="38"/>
      <c r="V99" s="38"/>
      <c r="W99" s="38"/>
      <c r="X99" s="38"/>
      <c r="Y99" s="38"/>
      <c r="Z99" s="43"/>
      <c r="AA99" s="37"/>
    </row>
    <row r="100" spans="1:27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0"/>
      <c r="U100" s="38"/>
      <c r="V100" s="38"/>
      <c r="W100" s="38"/>
      <c r="X100" s="38"/>
      <c r="Y100" s="38"/>
      <c r="Z100" s="43"/>
      <c r="AA100" s="37"/>
    </row>
    <row r="101" spans="1:27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0"/>
      <c r="U101" s="38"/>
      <c r="V101" s="38"/>
      <c r="W101" s="38"/>
      <c r="X101" s="38"/>
      <c r="Y101" s="38"/>
      <c r="Z101" s="43"/>
      <c r="AA101" s="37"/>
    </row>
    <row r="102" spans="1:27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0"/>
      <c r="U102" s="38"/>
      <c r="V102" s="38"/>
      <c r="W102" s="38"/>
      <c r="X102" s="38"/>
      <c r="Y102" s="38"/>
      <c r="Z102" s="43"/>
      <c r="AA102" s="37"/>
    </row>
    <row r="103" spans="1:27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0"/>
      <c r="U103" s="38"/>
      <c r="V103" s="38"/>
      <c r="W103" s="38"/>
      <c r="X103" s="38"/>
      <c r="Y103" s="38"/>
      <c r="Z103" s="43"/>
      <c r="AA103" s="37"/>
    </row>
    <row r="104" spans="1:27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0"/>
      <c r="U104" s="38"/>
      <c r="V104" s="38"/>
      <c r="W104" s="38"/>
      <c r="X104" s="38"/>
      <c r="Y104" s="38"/>
      <c r="Z104" s="43"/>
      <c r="AA104" s="37"/>
    </row>
    <row r="105" spans="1:27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0"/>
      <c r="U105" s="38"/>
      <c r="V105" s="38"/>
      <c r="W105" s="38"/>
      <c r="X105" s="38"/>
      <c r="Y105" s="38"/>
      <c r="Z105" s="43"/>
      <c r="AA105" s="37"/>
    </row>
    <row r="106" spans="1:27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0"/>
      <c r="U106" s="38"/>
      <c r="V106" s="38"/>
      <c r="W106" s="38"/>
      <c r="X106" s="38"/>
      <c r="Y106" s="38"/>
      <c r="Z106" s="43"/>
      <c r="AA106" s="37"/>
    </row>
    <row r="107" spans="1:27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0"/>
      <c r="U107" s="38"/>
      <c r="V107" s="38"/>
      <c r="W107" s="38"/>
      <c r="X107" s="38"/>
      <c r="Y107" s="38"/>
      <c r="Z107" s="43"/>
      <c r="AA107" s="37"/>
    </row>
    <row r="108" spans="1:27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0"/>
      <c r="U108" s="38"/>
      <c r="V108" s="38"/>
      <c r="W108" s="38"/>
      <c r="X108" s="38"/>
      <c r="Y108" s="38"/>
      <c r="Z108" s="43"/>
      <c r="AA108" s="37"/>
    </row>
    <row r="109" spans="1:27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0"/>
      <c r="U109" s="38"/>
      <c r="V109" s="38"/>
      <c r="W109" s="38"/>
      <c r="X109" s="38"/>
      <c r="Y109" s="38"/>
      <c r="Z109" s="43"/>
      <c r="AA109" s="37"/>
    </row>
    <row r="110" spans="1:27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0"/>
      <c r="U110" s="38"/>
      <c r="V110" s="38"/>
      <c r="W110" s="38"/>
      <c r="X110" s="38"/>
      <c r="Y110" s="38"/>
      <c r="Z110" s="43"/>
      <c r="AA110" s="37"/>
    </row>
    <row r="111" spans="1:27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0"/>
      <c r="U111" s="38"/>
      <c r="V111" s="38"/>
      <c r="W111" s="38"/>
      <c r="X111" s="38"/>
      <c r="Y111" s="38"/>
      <c r="Z111" s="43"/>
      <c r="AA111" s="37"/>
    </row>
    <row r="112" spans="1:27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0"/>
      <c r="U112" s="38"/>
      <c r="V112" s="38"/>
      <c r="W112" s="38"/>
      <c r="X112" s="38"/>
      <c r="Y112" s="38"/>
      <c r="Z112" s="43"/>
      <c r="AA112" s="37"/>
    </row>
    <row r="113" spans="1:27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0"/>
      <c r="U113" s="38"/>
      <c r="V113" s="38"/>
      <c r="W113" s="38"/>
      <c r="X113" s="38"/>
      <c r="Y113" s="38"/>
      <c r="Z113" s="43"/>
      <c r="AA113" s="37"/>
    </row>
    <row r="114" spans="1:27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0"/>
      <c r="U114" s="38"/>
      <c r="V114" s="38"/>
      <c r="W114" s="38"/>
      <c r="X114" s="38"/>
      <c r="Y114" s="38"/>
      <c r="Z114" s="43"/>
      <c r="AA114" s="37"/>
    </row>
    <row r="115" spans="1:27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0"/>
      <c r="U115" s="38"/>
      <c r="V115" s="38"/>
      <c r="W115" s="38"/>
      <c r="X115" s="38"/>
      <c r="Y115" s="38"/>
      <c r="Z115" s="43"/>
      <c r="AA115" s="37"/>
    </row>
    <row r="116" spans="1:27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0"/>
      <c r="U116" s="38"/>
      <c r="V116" s="38"/>
      <c r="W116" s="38"/>
      <c r="X116" s="38"/>
      <c r="Y116" s="38"/>
      <c r="Z116" s="43"/>
      <c r="AA116" s="37"/>
    </row>
    <row r="117" spans="1:27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0"/>
      <c r="U117" s="38"/>
      <c r="V117" s="38"/>
      <c r="W117" s="38"/>
      <c r="X117" s="38"/>
      <c r="Y117" s="38"/>
      <c r="Z117" s="43"/>
      <c r="AA117" s="37"/>
    </row>
    <row r="118" spans="1:27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0"/>
      <c r="U118" s="38"/>
      <c r="V118" s="38"/>
      <c r="W118" s="38"/>
      <c r="X118" s="38"/>
      <c r="Y118" s="38"/>
      <c r="Z118" s="43"/>
      <c r="AA118" s="37"/>
    </row>
    <row r="119" spans="1:27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0"/>
      <c r="U119" s="38"/>
      <c r="V119" s="38"/>
      <c r="W119" s="38"/>
      <c r="X119" s="38"/>
      <c r="Y119" s="38"/>
      <c r="Z119" s="43"/>
      <c r="AA119" s="37"/>
    </row>
    <row r="120" spans="1:27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0"/>
      <c r="U120" s="38"/>
      <c r="V120" s="38"/>
      <c r="W120" s="38"/>
      <c r="X120" s="38"/>
      <c r="Y120" s="38"/>
      <c r="Z120" s="43"/>
      <c r="AA120" s="37"/>
    </row>
    <row r="121" spans="1:27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0"/>
      <c r="U121" s="38"/>
      <c r="V121" s="38"/>
      <c r="W121" s="38"/>
      <c r="X121" s="38"/>
      <c r="Y121" s="38"/>
      <c r="Z121" s="43"/>
      <c r="AA121" s="37"/>
    </row>
    <row r="122" spans="1:27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0"/>
      <c r="U122" s="38"/>
      <c r="V122" s="38"/>
      <c r="W122" s="38"/>
      <c r="X122" s="38"/>
      <c r="Y122" s="38"/>
      <c r="Z122" s="43"/>
      <c r="AA122" s="37"/>
    </row>
    <row r="123" spans="1:27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0"/>
      <c r="U123" s="38"/>
      <c r="V123" s="38"/>
      <c r="W123" s="38"/>
      <c r="X123" s="38"/>
      <c r="Y123" s="38"/>
      <c r="Z123" s="43"/>
      <c r="AA123" s="37"/>
    </row>
    <row r="124" spans="1:27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0"/>
      <c r="U124" s="38"/>
      <c r="V124" s="38"/>
      <c r="W124" s="38"/>
      <c r="X124" s="38"/>
      <c r="Y124" s="38"/>
      <c r="Z124" s="43"/>
      <c r="AA124" s="37"/>
    </row>
    <row r="125" spans="1:27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0"/>
      <c r="U125" s="38"/>
      <c r="V125" s="38"/>
      <c r="W125" s="38"/>
      <c r="X125" s="38"/>
      <c r="Y125" s="38"/>
      <c r="Z125" s="43"/>
      <c r="AA125" s="37"/>
    </row>
    <row r="126" spans="1:27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0"/>
      <c r="U126" s="38"/>
      <c r="V126" s="38"/>
      <c r="W126" s="38"/>
      <c r="X126" s="38"/>
      <c r="Y126" s="38"/>
      <c r="Z126" s="43"/>
      <c r="AA126" s="37"/>
    </row>
    <row r="127" spans="1:27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0"/>
      <c r="U127" s="38"/>
      <c r="V127" s="38"/>
      <c r="W127" s="38"/>
      <c r="X127" s="38"/>
      <c r="Y127" s="38"/>
      <c r="Z127" s="43"/>
      <c r="AA127" s="37"/>
    </row>
    <row r="128" spans="1:27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0"/>
      <c r="U128" s="38"/>
      <c r="V128" s="38"/>
      <c r="W128" s="38"/>
      <c r="X128" s="38"/>
      <c r="Y128" s="38"/>
      <c r="Z128" s="43"/>
      <c r="AA128" s="37"/>
    </row>
    <row r="129" spans="1:27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0"/>
      <c r="U129" s="38"/>
      <c r="V129" s="38"/>
      <c r="W129" s="38"/>
      <c r="X129" s="38"/>
      <c r="Y129" s="38"/>
      <c r="Z129" s="43"/>
      <c r="AA129" s="37"/>
    </row>
    <row r="130" spans="1:27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0"/>
      <c r="U130" s="38"/>
      <c r="V130" s="38"/>
      <c r="W130" s="38"/>
      <c r="X130" s="38"/>
      <c r="Y130" s="38"/>
      <c r="Z130" s="43"/>
      <c r="AA130" s="37"/>
    </row>
    <row r="131" spans="1:27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0"/>
      <c r="U131" s="38"/>
      <c r="V131" s="38"/>
      <c r="W131" s="38"/>
      <c r="X131" s="38"/>
      <c r="Y131" s="38"/>
      <c r="Z131" s="43"/>
      <c r="AA131" s="37"/>
    </row>
    <row r="132" spans="1:27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0"/>
      <c r="U132" s="38"/>
      <c r="V132" s="38"/>
      <c r="W132" s="38"/>
      <c r="X132" s="38"/>
      <c r="Y132" s="38"/>
      <c r="Z132" s="43"/>
      <c r="AA132" s="37"/>
    </row>
    <row r="133" spans="1:27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0"/>
      <c r="U133" s="38"/>
      <c r="V133" s="38"/>
      <c r="W133" s="38"/>
      <c r="X133" s="38"/>
      <c r="Y133" s="38"/>
      <c r="Z133" s="43"/>
      <c r="AA133" s="37"/>
    </row>
    <row r="134" spans="1:27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0"/>
      <c r="U134" s="38"/>
      <c r="V134" s="38"/>
      <c r="W134" s="38"/>
      <c r="X134" s="38"/>
      <c r="Y134" s="38"/>
      <c r="Z134" s="43"/>
      <c r="AA134" s="37"/>
    </row>
    <row r="135" spans="1:27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0"/>
      <c r="U135" s="38"/>
      <c r="V135" s="38"/>
      <c r="W135" s="38"/>
      <c r="X135" s="38"/>
      <c r="Y135" s="38"/>
      <c r="Z135" s="43"/>
      <c r="AA135" s="37"/>
    </row>
    <row r="136" spans="1:27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0"/>
      <c r="U136" s="38"/>
      <c r="V136" s="38"/>
      <c r="W136" s="38"/>
      <c r="X136" s="38"/>
      <c r="Y136" s="38"/>
      <c r="Z136" s="43"/>
      <c r="AA136" s="37"/>
    </row>
    <row r="137" spans="1:27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0"/>
      <c r="U137" s="38"/>
      <c r="V137" s="38"/>
      <c r="W137" s="38"/>
      <c r="X137" s="38"/>
      <c r="Y137" s="38"/>
      <c r="Z137" s="43"/>
      <c r="AA137" s="37"/>
    </row>
    <row r="138" spans="1:27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0"/>
      <c r="U138" s="38"/>
      <c r="V138" s="38"/>
      <c r="W138" s="38"/>
      <c r="X138" s="38"/>
      <c r="Y138" s="38"/>
      <c r="Z138" s="43"/>
      <c r="AA138" s="37"/>
    </row>
    <row r="139" spans="1:27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0"/>
      <c r="U139" s="38"/>
      <c r="V139" s="38"/>
      <c r="W139" s="38"/>
      <c r="X139" s="38"/>
      <c r="Y139" s="38"/>
      <c r="Z139" s="43"/>
      <c r="AA139" s="37"/>
    </row>
    <row r="140" spans="1:27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0"/>
      <c r="U140" s="38"/>
      <c r="V140" s="38"/>
      <c r="W140" s="38"/>
      <c r="X140" s="38"/>
      <c r="Y140" s="38"/>
      <c r="Z140" s="43"/>
      <c r="AA140" s="37"/>
    </row>
    <row r="141" spans="1:27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0"/>
      <c r="U141" s="38"/>
      <c r="V141" s="38"/>
      <c r="W141" s="38"/>
      <c r="X141" s="38"/>
      <c r="Y141" s="38"/>
      <c r="Z141" s="43"/>
      <c r="AA141" s="37"/>
    </row>
    <row r="142" spans="1:27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0"/>
      <c r="U142" s="38"/>
      <c r="V142" s="38"/>
      <c r="W142" s="38"/>
      <c r="X142" s="38"/>
      <c r="Y142" s="38"/>
      <c r="Z142" s="43"/>
      <c r="AA142" s="37"/>
    </row>
    <row r="143" spans="1:27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0"/>
      <c r="U143" s="38"/>
      <c r="V143" s="38"/>
      <c r="W143" s="38"/>
      <c r="X143" s="38"/>
      <c r="Y143" s="38"/>
      <c r="Z143" s="43"/>
      <c r="AA143" s="37"/>
    </row>
    <row r="144" spans="1:27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0"/>
      <c r="U144" s="38"/>
      <c r="V144" s="38"/>
      <c r="W144" s="38"/>
      <c r="X144" s="38"/>
      <c r="Y144" s="38"/>
      <c r="Z144" s="43"/>
      <c r="AA144" s="37"/>
    </row>
    <row r="145" spans="1:27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0"/>
      <c r="U145" s="38"/>
      <c r="V145" s="38"/>
      <c r="W145" s="38"/>
      <c r="X145" s="38"/>
      <c r="Y145" s="38"/>
      <c r="Z145" s="43"/>
      <c r="AA145" s="37"/>
    </row>
    <row r="146" spans="1:27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0"/>
      <c r="U146" s="38"/>
      <c r="V146" s="38"/>
      <c r="W146" s="38"/>
      <c r="X146" s="38"/>
      <c r="Y146" s="38"/>
      <c r="Z146" s="43"/>
      <c r="AA146" s="37"/>
    </row>
    <row r="147" spans="1:27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0"/>
      <c r="U147" s="38"/>
      <c r="V147" s="38"/>
      <c r="W147" s="38"/>
      <c r="X147" s="38"/>
      <c r="Y147" s="38"/>
      <c r="Z147" s="43"/>
      <c r="AA147" s="37"/>
    </row>
    <row r="148" spans="1:27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0"/>
      <c r="U148" s="38"/>
      <c r="V148" s="38"/>
      <c r="W148" s="38"/>
      <c r="X148" s="38"/>
      <c r="Y148" s="38"/>
      <c r="Z148" s="43"/>
      <c r="AA148" s="37"/>
    </row>
    <row r="149" spans="1:27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0"/>
      <c r="U149" s="38"/>
      <c r="V149" s="38"/>
      <c r="W149" s="38"/>
      <c r="X149" s="38"/>
      <c r="Y149" s="38"/>
      <c r="Z149" s="43"/>
      <c r="AA149" s="37"/>
    </row>
    <row r="150" spans="1:27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0"/>
      <c r="U150" s="38"/>
      <c r="V150" s="38"/>
      <c r="W150" s="38"/>
      <c r="X150" s="38"/>
      <c r="Y150" s="38"/>
      <c r="Z150" s="43"/>
      <c r="AA150" s="37"/>
    </row>
    <row r="151" spans="1:27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0"/>
      <c r="U151" s="38"/>
      <c r="V151" s="38"/>
      <c r="W151" s="38"/>
      <c r="X151" s="38"/>
      <c r="Y151" s="38"/>
      <c r="Z151" s="43"/>
      <c r="AA151" s="37"/>
    </row>
    <row r="152" spans="1:27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0"/>
      <c r="U152" s="38"/>
      <c r="V152" s="38"/>
      <c r="W152" s="38"/>
      <c r="X152" s="38"/>
      <c r="Y152" s="38"/>
      <c r="Z152" s="43"/>
      <c r="AA152" s="37"/>
    </row>
    <row r="153" spans="1:27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0"/>
      <c r="U153" s="38"/>
      <c r="V153" s="38"/>
      <c r="W153" s="38"/>
      <c r="X153" s="38"/>
      <c r="Y153" s="38"/>
      <c r="Z153" s="43"/>
      <c r="AA153" s="37"/>
    </row>
    <row r="154" spans="1:27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0"/>
      <c r="U154" s="38"/>
      <c r="V154" s="38"/>
      <c r="W154" s="38"/>
      <c r="X154" s="38"/>
      <c r="Y154" s="38"/>
      <c r="Z154" s="43"/>
      <c r="AA154" s="37"/>
    </row>
    <row r="155" spans="1:27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0"/>
      <c r="U155" s="38"/>
      <c r="V155" s="38"/>
      <c r="W155" s="38"/>
      <c r="X155" s="38"/>
      <c r="Y155" s="38"/>
      <c r="Z155" s="43"/>
      <c r="AA155" s="37"/>
    </row>
    <row r="156" spans="1:27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0"/>
      <c r="U156" s="38"/>
      <c r="V156" s="38"/>
      <c r="W156" s="38"/>
      <c r="X156" s="38"/>
      <c r="Y156" s="38"/>
      <c r="Z156" s="43"/>
      <c r="AA156" s="37"/>
    </row>
    <row r="157" spans="1:27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0"/>
      <c r="U157" s="38"/>
      <c r="V157" s="38"/>
      <c r="W157" s="38"/>
      <c r="X157" s="38"/>
      <c r="Y157" s="38"/>
      <c r="Z157" s="43"/>
      <c r="AA157" s="37"/>
    </row>
    <row r="158" spans="1:27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0"/>
      <c r="U158" s="38"/>
      <c r="V158" s="38"/>
      <c r="W158" s="38"/>
      <c r="X158" s="38"/>
      <c r="Y158" s="38"/>
      <c r="Z158" s="43"/>
      <c r="AA158" s="37"/>
    </row>
    <row r="159" spans="1:27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0"/>
      <c r="U159" s="38"/>
      <c r="V159" s="38"/>
      <c r="W159" s="38"/>
      <c r="X159" s="38"/>
      <c r="Y159" s="38"/>
      <c r="Z159" s="43"/>
      <c r="AA159" s="37"/>
    </row>
    <row r="160" spans="1:27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0"/>
      <c r="U160" s="38"/>
      <c r="V160" s="38"/>
      <c r="W160" s="38"/>
      <c r="X160" s="38"/>
      <c r="Y160" s="38"/>
      <c r="Z160" s="43"/>
      <c r="AA160" s="37"/>
    </row>
    <row r="161" spans="1:27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0"/>
      <c r="U161" s="38"/>
      <c r="V161" s="38"/>
      <c r="W161" s="38"/>
      <c r="X161" s="38"/>
      <c r="Y161" s="38"/>
      <c r="Z161" s="43"/>
      <c r="AA161" s="37"/>
    </row>
    <row r="162" spans="1:27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0"/>
      <c r="U162" s="38"/>
      <c r="V162" s="38"/>
      <c r="W162" s="38"/>
      <c r="X162" s="38"/>
      <c r="Y162" s="38"/>
      <c r="Z162" s="43"/>
      <c r="AA162" s="37"/>
    </row>
    <row r="163" spans="1:27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0"/>
      <c r="U163" s="38"/>
      <c r="V163" s="38"/>
      <c r="W163" s="38"/>
      <c r="X163" s="38"/>
      <c r="Y163" s="38"/>
      <c r="Z163" s="43"/>
      <c r="AA163" s="37"/>
    </row>
    <row r="164" spans="1:27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0"/>
      <c r="U164" s="38"/>
      <c r="V164" s="38"/>
      <c r="W164" s="38"/>
      <c r="X164" s="38"/>
      <c r="Y164" s="38"/>
      <c r="Z164" s="43"/>
      <c r="AA164" s="37"/>
    </row>
    <row r="165" spans="1:27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0"/>
      <c r="U165" s="38"/>
      <c r="V165" s="38"/>
      <c r="W165" s="38"/>
      <c r="X165" s="38"/>
      <c r="Y165" s="38"/>
      <c r="Z165" s="43"/>
      <c r="AA165" s="37"/>
    </row>
    <row r="166" spans="1:27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0"/>
      <c r="U166" s="38"/>
      <c r="V166" s="38"/>
      <c r="W166" s="38"/>
      <c r="X166" s="38"/>
      <c r="Y166" s="38"/>
      <c r="Z166" s="43"/>
      <c r="AA166" s="37"/>
    </row>
    <row r="167" spans="1:27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0"/>
      <c r="U167" s="38"/>
      <c r="V167" s="38"/>
      <c r="W167" s="38"/>
      <c r="X167" s="38"/>
      <c r="Y167" s="38"/>
      <c r="Z167" s="43"/>
      <c r="AA167" s="37"/>
    </row>
    <row r="168" spans="1:27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0"/>
      <c r="U168" s="38"/>
      <c r="V168" s="38"/>
      <c r="W168" s="38"/>
      <c r="X168" s="38"/>
      <c r="Y168" s="38"/>
      <c r="Z168" s="43"/>
      <c r="AA168" s="37"/>
    </row>
    <row r="169" spans="1:27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0"/>
      <c r="U169" s="38"/>
      <c r="V169" s="38"/>
      <c r="W169" s="38"/>
      <c r="X169" s="38"/>
      <c r="Y169" s="38"/>
      <c r="Z169" s="43"/>
      <c r="AA169" s="37"/>
    </row>
    <row r="170" spans="1:27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0"/>
      <c r="U170" s="38"/>
      <c r="V170" s="38"/>
      <c r="W170" s="38"/>
      <c r="X170" s="38"/>
      <c r="Y170" s="38"/>
      <c r="Z170" s="43"/>
      <c r="AA170" s="37"/>
    </row>
    <row r="171" spans="1:27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0"/>
      <c r="U171" s="38"/>
      <c r="V171" s="38"/>
      <c r="W171" s="38"/>
      <c r="X171" s="38"/>
      <c r="Y171" s="38"/>
      <c r="Z171" s="43"/>
      <c r="AA171" s="37"/>
    </row>
    <row r="172" spans="1:27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0"/>
      <c r="U172" s="38"/>
      <c r="V172" s="38"/>
      <c r="W172" s="38"/>
      <c r="X172" s="38"/>
      <c r="Y172" s="38"/>
      <c r="Z172" s="43"/>
      <c r="AA172" s="37"/>
    </row>
    <row r="173" spans="1:27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0"/>
      <c r="U173" s="38"/>
      <c r="V173" s="38"/>
      <c r="W173" s="38"/>
      <c r="X173" s="38"/>
      <c r="Y173" s="38"/>
      <c r="Z173" s="43"/>
      <c r="AA173" s="37"/>
    </row>
    <row r="174" spans="1:27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0"/>
      <c r="U174" s="38"/>
      <c r="V174" s="38"/>
      <c r="W174" s="38"/>
      <c r="X174" s="38"/>
      <c r="Y174" s="38"/>
      <c r="Z174" s="43"/>
      <c r="AA174" s="37"/>
    </row>
    <row r="175" spans="1:27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0"/>
      <c r="U175" s="38"/>
      <c r="V175" s="38"/>
      <c r="W175" s="38"/>
      <c r="X175" s="38"/>
      <c r="Y175" s="38"/>
      <c r="Z175" s="43"/>
      <c r="AA175" s="37"/>
    </row>
    <row r="176" spans="1:27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0"/>
      <c r="U176" s="38"/>
      <c r="V176" s="38"/>
      <c r="W176" s="38"/>
      <c r="X176" s="38"/>
      <c r="Y176" s="38"/>
      <c r="Z176" s="43"/>
      <c r="AA176" s="37"/>
    </row>
    <row r="177" spans="1:27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0"/>
      <c r="U177" s="38"/>
      <c r="V177" s="38"/>
      <c r="W177" s="38"/>
      <c r="X177" s="38"/>
      <c r="Y177" s="38"/>
      <c r="Z177" s="43"/>
      <c r="AA177" s="37"/>
    </row>
    <row r="178" spans="1:27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0"/>
      <c r="U178" s="38"/>
      <c r="V178" s="38"/>
      <c r="W178" s="38"/>
      <c r="X178" s="38"/>
      <c r="Y178" s="38"/>
      <c r="Z178" s="43"/>
      <c r="AA178" s="37"/>
    </row>
    <row r="179" spans="1:27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0"/>
      <c r="U179" s="38"/>
      <c r="V179" s="38"/>
      <c r="W179" s="38"/>
      <c r="X179" s="38"/>
      <c r="Y179" s="38"/>
      <c r="Z179" s="43"/>
      <c r="AA179" s="37"/>
    </row>
    <row r="180" spans="1:27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0"/>
      <c r="U180" s="38"/>
      <c r="V180" s="38"/>
      <c r="W180" s="38"/>
      <c r="X180" s="38"/>
      <c r="Y180" s="38"/>
      <c r="Z180" s="43"/>
      <c r="AA180" s="37"/>
    </row>
    <row r="181" spans="1:27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0"/>
      <c r="U181" s="38"/>
      <c r="V181" s="38"/>
      <c r="W181" s="38"/>
      <c r="X181" s="38"/>
      <c r="Y181" s="38"/>
      <c r="Z181" s="43"/>
      <c r="AA181" s="37"/>
    </row>
    <row r="182" spans="1:27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0"/>
      <c r="U182" s="38"/>
      <c r="V182" s="38"/>
      <c r="W182" s="38"/>
      <c r="X182" s="38"/>
      <c r="Y182" s="38"/>
      <c r="Z182" s="43"/>
      <c r="AA182" s="37"/>
    </row>
    <row r="183" spans="1:27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0"/>
      <c r="U183" s="38"/>
      <c r="V183" s="38"/>
      <c r="W183" s="38"/>
      <c r="X183" s="38"/>
      <c r="Y183" s="38"/>
      <c r="Z183" s="43"/>
      <c r="AA183" s="37"/>
    </row>
    <row r="184" spans="1:27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0"/>
      <c r="U184" s="38"/>
      <c r="V184" s="38"/>
      <c r="W184" s="38"/>
      <c r="X184" s="38"/>
      <c r="Y184" s="38"/>
      <c r="Z184" s="43"/>
      <c r="AA184" s="37"/>
    </row>
    <row r="185" spans="1:27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0"/>
      <c r="U185" s="38"/>
      <c r="V185" s="38"/>
      <c r="W185" s="38"/>
      <c r="X185" s="38"/>
      <c r="Y185" s="38"/>
      <c r="Z185" s="43"/>
      <c r="AA185" s="37"/>
    </row>
    <row r="186" spans="1:27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0"/>
      <c r="U186" s="38"/>
      <c r="V186" s="38"/>
      <c r="W186" s="38"/>
      <c r="X186" s="38"/>
      <c r="Y186" s="38"/>
      <c r="Z186" s="43"/>
      <c r="AA186" s="37"/>
    </row>
    <row r="187" spans="1:27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0"/>
      <c r="U187" s="38"/>
      <c r="V187" s="38"/>
      <c r="W187" s="38"/>
      <c r="X187" s="38"/>
      <c r="Y187" s="38"/>
      <c r="Z187" s="43"/>
      <c r="AA187" s="37"/>
    </row>
    <row r="188" spans="1:27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0"/>
      <c r="U188" s="38"/>
      <c r="V188" s="38"/>
      <c r="W188" s="38"/>
      <c r="X188" s="38"/>
      <c r="Y188" s="38"/>
      <c r="Z188" s="43"/>
      <c r="AA188" s="37"/>
    </row>
    <row r="189" spans="1:27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0"/>
      <c r="U189" s="38"/>
      <c r="V189" s="38"/>
      <c r="W189" s="38"/>
      <c r="X189" s="38"/>
      <c r="Y189" s="38"/>
      <c r="Z189" s="43"/>
      <c r="AA189" s="37"/>
    </row>
    <row r="190" spans="1:27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0"/>
      <c r="U190" s="38"/>
      <c r="V190" s="38"/>
      <c r="W190" s="38"/>
      <c r="X190" s="38"/>
      <c r="Y190" s="38"/>
      <c r="Z190" s="43"/>
      <c r="AA190" s="37"/>
    </row>
    <row r="191" spans="1:27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0"/>
      <c r="U191" s="38"/>
      <c r="V191" s="38"/>
      <c r="W191" s="38"/>
      <c r="X191" s="38"/>
      <c r="Y191" s="38"/>
      <c r="Z191" s="43"/>
      <c r="AA191" s="37"/>
    </row>
    <row r="192" spans="1:27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0"/>
      <c r="U192" s="38"/>
      <c r="V192" s="38"/>
      <c r="W192" s="38"/>
      <c r="X192" s="38"/>
      <c r="Y192" s="38"/>
      <c r="Z192" s="43"/>
      <c r="AA192" s="37"/>
    </row>
    <row r="193" spans="1:27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0"/>
      <c r="U193" s="38"/>
      <c r="V193" s="38"/>
      <c r="W193" s="38"/>
      <c r="X193" s="38"/>
      <c r="Y193" s="38"/>
      <c r="Z193" s="43"/>
      <c r="AA193" s="37"/>
    </row>
    <row r="194" spans="1:27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0"/>
      <c r="U194" s="38"/>
      <c r="V194" s="38"/>
      <c r="W194" s="38"/>
      <c r="X194" s="38"/>
      <c r="Y194" s="38"/>
      <c r="Z194" s="43"/>
      <c r="AA194" s="37"/>
    </row>
    <row r="195" spans="1:27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0"/>
      <c r="U195" s="38"/>
      <c r="V195" s="38"/>
      <c r="W195" s="38"/>
      <c r="X195" s="38"/>
      <c r="Y195" s="38"/>
      <c r="Z195" s="43"/>
      <c r="AA195" s="37"/>
    </row>
    <row r="196" spans="1:27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0"/>
      <c r="U196" s="38"/>
      <c r="V196" s="38"/>
      <c r="W196" s="38"/>
      <c r="X196" s="38"/>
      <c r="Y196" s="38"/>
      <c r="Z196" s="43"/>
      <c r="AA196" s="37"/>
    </row>
    <row r="197" spans="1:27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0"/>
      <c r="U197" s="38"/>
      <c r="V197" s="38"/>
      <c r="W197" s="38"/>
      <c r="X197" s="38"/>
      <c r="Y197" s="38"/>
      <c r="Z197" s="43"/>
      <c r="AA197" s="37"/>
    </row>
    <row r="198" spans="1:27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0"/>
      <c r="U198" s="38"/>
      <c r="V198" s="38"/>
      <c r="W198" s="38"/>
      <c r="X198" s="38"/>
      <c r="Y198" s="38"/>
      <c r="Z198" s="43"/>
      <c r="AA198" s="37"/>
    </row>
    <row r="199" spans="1:27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0"/>
      <c r="U199" s="38"/>
      <c r="V199" s="38"/>
      <c r="W199" s="38"/>
      <c r="X199" s="38"/>
      <c r="Y199" s="38"/>
      <c r="Z199" s="43"/>
      <c r="AA199" s="37"/>
    </row>
    <row r="200" spans="1:27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0"/>
      <c r="U200" s="38"/>
      <c r="V200" s="38"/>
      <c r="W200" s="38"/>
      <c r="X200" s="38"/>
      <c r="Y200" s="38"/>
      <c r="Z200" s="43"/>
      <c r="AA200" s="37"/>
    </row>
    <row r="201" spans="1:27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0"/>
      <c r="U201" s="38"/>
      <c r="V201" s="38"/>
      <c r="W201" s="38"/>
      <c r="X201" s="38"/>
      <c r="Y201" s="38"/>
      <c r="Z201" s="43"/>
      <c r="AA201" s="37"/>
    </row>
    <row r="202" spans="1:27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0"/>
      <c r="U202" s="38"/>
      <c r="V202" s="38"/>
      <c r="W202" s="38"/>
      <c r="X202" s="38"/>
      <c r="Y202" s="38"/>
      <c r="Z202" s="43"/>
      <c r="AA202" s="37"/>
    </row>
    <row r="203" spans="1:27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0"/>
      <c r="U203" s="38"/>
      <c r="V203" s="38"/>
      <c r="W203" s="38"/>
      <c r="X203" s="38"/>
      <c r="Y203" s="38"/>
      <c r="Z203" s="43"/>
      <c r="AA203" s="37"/>
    </row>
    <row r="204" spans="1:27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0"/>
      <c r="U204" s="38"/>
      <c r="V204" s="38"/>
      <c r="W204" s="38"/>
      <c r="X204" s="38"/>
      <c r="Y204" s="38"/>
      <c r="Z204" s="43"/>
      <c r="AA204" s="37"/>
    </row>
    <row r="205" spans="1:27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0"/>
      <c r="U205" s="38"/>
      <c r="V205" s="38"/>
      <c r="W205" s="38"/>
      <c r="X205" s="38"/>
      <c r="Y205" s="38"/>
      <c r="Z205" s="43"/>
      <c r="AA205" s="37"/>
    </row>
    <row r="206" spans="1:27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0"/>
      <c r="U206" s="38"/>
      <c r="V206" s="38"/>
      <c r="W206" s="38"/>
      <c r="X206" s="38"/>
      <c r="Y206" s="38"/>
      <c r="Z206" s="43"/>
      <c r="AA206" s="37"/>
    </row>
    <row r="207" spans="1:27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0"/>
      <c r="U207" s="38"/>
      <c r="V207" s="38"/>
      <c r="W207" s="38"/>
      <c r="X207" s="38"/>
      <c r="Y207" s="38"/>
      <c r="Z207" s="43"/>
      <c r="AA207" s="37"/>
    </row>
    <row r="208" spans="1:27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0"/>
      <c r="U208" s="38"/>
      <c r="V208" s="38"/>
      <c r="W208" s="38"/>
      <c r="X208" s="38"/>
      <c r="Y208" s="38"/>
      <c r="Z208" s="43"/>
      <c r="AA208" s="37"/>
    </row>
    <row r="209" spans="1:27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0"/>
      <c r="U209" s="38"/>
      <c r="V209" s="38"/>
      <c r="W209" s="38"/>
      <c r="X209" s="38"/>
      <c r="Y209" s="38"/>
      <c r="Z209" s="43"/>
      <c r="AA209" s="37"/>
    </row>
    <row r="210" spans="1:27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0"/>
      <c r="U210" s="38"/>
      <c r="V210" s="38"/>
      <c r="W210" s="38"/>
      <c r="X210" s="38"/>
      <c r="Y210" s="38"/>
      <c r="Z210" s="43"/>
      <c r="AA210" s="37"/>
    </row>
    <row r="211" spans="1:27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0"/>
      <c r="U211" s="38"/>
      <c r="V211" s="38"/>
      <c r="W211" s="38"/>
      <c r="X211" s="38"/>
      <c r="Y211" s="38"/>
      <c r="Z211" s="43"/>
      <c r="AA211" s="37"/>
    </row>
    <row r="212" spans="1:27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0"/>
      <c r="U212" s="38"/>
      <c r="V212" s="38"/>
      <c r="W212" s="38"/>
      <c r="X212" s="38"/>
      <c r="Y212" s="38"/>
      <c r="Z212" s="43"/>
      <c r="AA212" s="37"/>
    </row>
    <row r="213" spans="1:27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0"/>
      <c r="U213" s="38"/>
      <c r="V213" s="38"/>
      <c r="W213" s="38"/>
      <c r="X213" s="38"/>
      <c r="Y213" s="38"/>
      <c r="Z213" s="43"/>
      <c r="AA213" s="37"/>
    </row>
    <row r="214" spans="1:27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0"/>
      <c r="U214" s="38"/>
      <c r="V214" s="38"/>
      <c r="W214" s="38"/>
      <c r="X214" s="38"/>
      <c r="Y214" s="38"/>
      <c r="Z214" s="43"/>
      <c r="AA214" s="37"/>
    </row>
    <row r="215" spans="1:27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0"/>
      <c r="U215" s="38"/>
      <c r="V215" s="38"/>
      <c r="W215" s="38"/>
      <c r="X215" s="38"/>
      <c r="Y215" s="38"/>
      <c r="Z215" s="43"/>
      <c r="AA215" s="37"/>
    </row>
    <row r="216" spans="1:27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0"/>
      <c r="U216" s="38"/>
      <c r="V216" s="38"/>
      <c r="W216" s="38"/>
      <c r="X216" s="38"/>
      <c r="Y216" s="38"/>
      <c r="Z216" s="43"/>
      <c r="AA216" s="37"/>
    </row>
    <row r="217" spans="1:27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0"/>
      <c r="U217" s="38"/>
      <c r="V217" s="38"/>
      <c r="W217" s="38"/>
      <c r="X217" s="38"/>
      <c r="Y217" s="38"/>
      <c r="Z217" s="43"/>
      <c r="AA217" s="37"/>
    </row>
    <row r="218" spans="1:27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0"/>
      <c r="U218" s="38"/>
      <c r="V218" s="38"/>
      <c r="W218" s="38"/>
      <c r="X218" s="38"/>
      <c r="Y218" s="38"/>
      <c r="Z218" s="43"/>
      <c r="AA218" s="37"/>
    </row>
    <row r="219" spans="1:27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0"/>
      <c r="U219" s="38"/>
      <c r="V219" s="38"/>
      <c r="W219" s="38"/>
      <c r="X219" s="38"/>
      <c r="Y219" s="38"/>
      <c r="Z219" s="43"/>
      <c r="AA219" s="37"/>
    </row>
    <row r="220" spans="1:27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0"/>
      <c r="U220" s="38"/>
      <c r="V220" s="38"/>
      <c r="W220" s="38"/>
      <c r="X220" s="38"/>
      <c r="Y220" s="38"/>
      <c r="Z220" s="43"/>
      <c r="AA220" s="37"/>
    </row>
    <row r="221" spans="1:27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0"/>
      <c r="U221" s="38"/>
      <c r="V221" s="38"/>
      <c r="W221" s="38"/>
      <c r="X221" s="38"/>
      <c r="Y221" s="38"/>
      <c r="Z221" s="43"/>
      <c r="AA221" s="37"/>
    </row>
    <row r="222" spans="1:27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0"/>
      <c r="U222" s="38"/>
      <c r="V222" s="38"/>
      <c r="W222" s="38"/>
      <c r="X222" s="38"/>
      <c r="Y222" s="38"/>
      <c r="Z222" s="43"/>
      <c r="AA222" s="37"/>
    </row>
    <row r="223" spans="1:27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0"/>
      <c r="U223" s="38"/>
      <c r="V223" s="38"/>
      <c r="W223" s="38"/>
      <c r="X223" s="38"/>
      <c r="Y223" s="38"/>
      <c r="Z223" s="43"/>
      <c r="AA223" s="37"/>
    </row>
    <row r="224" spans="1:27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0"/>
      <c r="U224" s="38"/>
      <c r="V224" s="38"/>
      <c r="W224" s="38"/>
      <c r="X224" s="38"/>
      <c r="Y224" s="38"/>
      <c r="Z224" s="43"/>
      <c r="AA224" s="37"/>
    </row>
    <row r="225" spans="1:27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0"/>
      <c r="U225" s="38"/>
      <c r="V225" s="38"/>
      <c r="W225" s="38"/>
      <c r="X225" s="38"/>
      <c r="Y225" s="38"/>
      <c r="Z225" s="43"/>
      <c r="AA225" s="37"/>
    </row>
    <row r="226" spans="1:27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0"/>
      <c r="U226" s="38"/>
      <c r="V226" s="38"/>
      <c r="W226" s="38"/>
      <c r="X226" s="38"/>
      <c r="Y226" s="38"/>
      <c r="Z226" s="43"/>
      <c r="AA226" s="37"/>
    </row>
    <row r="227" spans="1:27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0"/>
      <c r="U227" s="38"/>
      <c r="V227" s="38"/>
      <c r="W227" s="38"/>
      <c r="X227" s="38"/>
      <c r="Y227" s="38"/>
      <c r="Z227" s="43"/>
      <c r="AA227" s="37"/>
    </row>
    <row r="228" spans="1:27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0"/>
      <c r="U228" s="38"/>
      <c r="V228" s="38"/>
      <c r="W228" s="38"/>
      <c r="X228" s="38"/>
      <c r="Y228" s="38"/>
      <c r="Z228" s="43"/>
      <c r="AA228" s="37"/>
    </row>
    <row r="229" spans="1:27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0"/>
      <c r="U229" s="38"/>
      <c r="V229" s="38"/>
      <c r="W229" s="38"/>
      <c r="X229" s="38"/>
      <c r="Y229" s="38"/>
      <c r="Z229" s="43"/>
      <c r="AA229" s="37"/>
    </row>
    <row r="230" spans="1:27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0"/>
      <c r="U230" s="38"/>
      <c r="V230" s="38"/>
      <c r="W230" s="38"/>
      <c r="X230" s="38"/>
      <c r="Y230" s="38"/>
      <c r="Z230" s="43"/>
      <c r="AA230" s="37"/>
    </row>
    <row r="231" spans="1:27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0"/>
      <c r="U231" s="38"/>
      <c r="V231" s="38"/>
      <c r="W231" s="38"/>
      <c r="X231" s="38"/>
      <c r="Y231" s="38"/>
      <c r="Z231" s="43"/>
      <c r="AA231" s="37"/>
    </row>
    <row r="232" spans="1:27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0"/>
      <c r="U232" s="38"/>
      <c r="V232" s="38"/>
      <c r="W232" s="38"/>
      <c r="X232" s="38"/>
      <c r="Y232" s="38"/>
      <c r="Z232" s="43"/>
      <c r="AA232" s="37"/>
    </row>
    <row r="233" spans="1:27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0"/>
      <c r="U233" s="38"/>
      <c r="V233" s="38"/>
      <c r="W233" s="38"/>
      <c r="X233" s="38"/>
      <c r="Y233" s="38"/>
      <c r="Z233" s="43"/>
      <c r="AA233" s="37"/>
    </row>
    <row r="234" spans="1:27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0"/>
      <c r="U234" s="38"/>
      <c r="V234" s="38"/>
      <c r="W234" s="38"/>
      <c r="X234" s="38"/>
      <c r="Y234" s="38"/>
      <c r="Z234" s="43"/>
      <c r="AA234" s="37"/>
    </row>
    <row r="235" spans="1:27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0"/>
      <c r="U235" s="38"/>
      <c r="V235" s="38"/>
      <c r="W235" s="38"/>
      <c r="X235" s="38"/>
      <c r="Y235" s="38"/>
      <c r="Z235" s="43"/>
      <c r="AA235" s="37"/>
    </row>
    <row r="236" spans="1:27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0"/>
      <c r="U236" s="38"/>
      <c r="V236" s="38"/>
      <c r="W236" s="38"/>
      <c r="X236" s="38"/>
      <c r="Y236" s="38"/>
      <c r="Z236" s="43"/>
      <c r="AA236" s="37"/>
    </row>
    <row r="237" spans="1:27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0"/>
      <c r="U237" s="38"/>
      <c r="V237" s="38"/>
      <c r="W237" s="38"/>
      <c r="X237" s="38"/>
      <c r="Y237" s="38"/>
      <c r="Z237" s="43"/>
      <c r="AA237" s="37"/>
    </row>
    <row r="238" spans="1:27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0"/>
      <c r="U238" s="38"/>
      <c r="V238" s="38"/>
      <c r="W238" s="38"/>
      <c r="X238" s="38"/>
      <c r="Y238" s="38"/>
      <c r="Z238" s="43"/>
      <c r="AA238" s="37"/>
    </row>
    <row r="239" spans="1:27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0"/>
      <c r="U239" s="38"/>
      <c r="V239" s="38"/>
      <c r="W239" s="38"/>
      <c r="X239" s="38"/>
      <c r="Y239" s="38"/>
      <c r="Z239" s="43"/>
      <c r="AA239" s="37"/>
    </row>
    <row r="240" spans="1:27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0"/>
      <c r="U240" s="38"/>
      <c r="V240" s="38"/>
      <c r="W240" s="38"/>
      <c r="X240" s="38"/>
      <c r="Y240" s="38"/>
      <c r="Z240" s="43"/>
      <c r="AA240" s="37"/>
    </row>
    <row r="241" spans="1:27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0"/>
      <c r="U241" s="38"/>
      <c r="V241" s="38"/>
      <c r="W241" s="38"/>
      <c r="X241" s="38"/>
      <c r="Y241" s="38"/>
      <c r="Z241" s="43"/>
      <c r="AA241" s="37"/>
    </row>
    <row r="242" spans="1:27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0"/>
      <c r="U242" s="38"/>
      <c r="V242" s="38"/>
      <c r="W242" s="38"/>
      <c r="X242" s="38"/>
      <c r="Y242" s="38"/>
      <c r="Z242" s="43"/>
      <c r="AA242" s="37"/>
    </row>
    <row r="243" spans="1:27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0"/>
      <c r="U243" s="38"/>
      <c r="V243" s="38"/>
      <c r="W243" s="38"/>
      <c r="X243" s="38"/>
      <c r="Y243" s="38"/>
      <c r="Z243" s="43"/>
      <c r="AA243" s="37"/>
    </row>
    <row r="244" spans="1:27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0"/>
      <c r="U244" s="38"/>
      <c r="V244" s="38"/>
      <c r="W244" s="38"/>
      <c r="X244" s="38"/>
      <c r="Y244" s="38"/>
      <c r="Z244" s="43"/>
      <c r="AA244" s="37"/>
    </row>
    <row r="245" spans="1:27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0"/>
      <c r="U245" s="38"/>
      <c r="V245" s="38"/>
      <c r="W245" s="38"/>
      <c r="X245" s="38"/>
      <c r="Y245" s="38"/>
      <c r="Z245" s="43"/>
      <c r="AA245" s="37"/>
    </row>
    <row r="246" spans="1:27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0"/>
      <c r="U246" s="38"/>
      <c r="V246" s="38"/>
      <c r="W246" s="38"/>
      <c r="X246" s="38"/>
      <c r="Y246" s="38"/>
      <c r="Z246" s="43"/>
      <c r="AA246" s="37"/>
    </row>
    <row r="247" spans="1:27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0"/>
      <c r="U247" s="38"/>
      <c r="V247" s="38"/>
      <c r="W247" s="38"/>
      <c r="X247" s="38"/>
      <c r="Y247" s="38"/>
      <c r="Z247" s="43"/>
      <c r="AA247" s="37"/>
    </row>
    <row r="248" spans="1:27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0"/>
      <c r="U248" s="38"/>
      <c r="V248" s="38"/>
      <c r="W248" s="38"/>
      <c r="X248" s="38"/>
      <c r="Y248" s="38"/>
      <c r="Z248" s="43"/>
      <c r="AA248" s="37"/>
    </row>
    <row r="249" spans="1:27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0"/>
      <c r="U249" s="38"/>
      <c r="V249" s="38"/>
      <c r="W249" s="38"/>
      <c r="X249" s="38"/>
      <c r="Y249" s="38"/>
      <c r="Z249" s="43"/>
      <c r="AA249" s="37"/>
    </row>
    <row r="250" spans="1:27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0"/>
      <c r="U250" s="38"/>
      <c r="V250" s="38"/>
      <c r="W250" s="38"/>
      <c r="X250" s="38"/>
      <c r="Y250" s="38"/>
      <c r="Z250" s="43"/>
      <c r="AA250" s="37"/>
    </row>
    <row r="251" spans="1:27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0"/>
      <c r="U251" s="38"/>
      <c r="V251" s="38"/>
      <c r="W251" s="38"/>
      <c r="X251" s="38"/>
      <c r="Y251" s="38"/>
      <c r="Z251" s="43"/>
      <c r="AA251" s="37"/>
    </row>
    <row r="252" spans="1:27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0"/>
      <c r="U252" s="38"/>
      <c r="V252" s="38"/>
      <c r="W252" s="38"/>
      <c r="X252" s="38"/>
      <c r="Y252" s="38"/>
      <c r="Z252" s="43"/>
      <c r="AA252" s="37"/>
    </row>
    <row r="253" spans="1:27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0"/>
      <c r="U253" s="38"/>
      <c r="V253" s="38"/>
      <c r="W253" s="38"/>
      <c r="X253" s="38"/>
      <c r="Y253" s="38"/>
      <c r="Z253" s="43"/>
      <c r="AA253" s="37"/>
    </row>
    <row r="254" spans="1:27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0"/>
      <c r="U254" s="38"/>
      <c r="V254" s="38"/>
      <c r="W254" s="38"/>
      <c r="X254" s="38"/>
      <c r="Y254" s="38"/>
      <c r="Z254" s="43"/>
      <c r="AA254" s="37"/>
    </row>
    <row r="255" spans="1:27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0"/>
      <c r="U255" s="38"/>
      <c r="V255" s="38"/>
      <c r="W255" s="38"/>
      <c r="X255" s="38"/>
      <c r="Y255" s="38"/>
      <c r="Z255" s="43"/>
      <c r="AA255" s="37"/>
    </row>
    <row r="256" spans="1:27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0"/>
      <c r="U256" s="38"/>
      <c r="V256" s="38"/>
      <c r="W256" s="38"/>
      <c r="X256" s="38"/>
      <c r="Y256" s="38"/>
      <c r="Z256" s="43"/>
      <c r="AA256" s="37"/>
    </row>
    <row r="257" spans="1:27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0"/>
      <c r="U257" s="38"/>
      <c r="V257" s="38"/>
      <c r="W257" s="38"/>
      <c r="X257" s="38"/>
      <c r="Y257" s="38"/>
      <c r="Z257" s="43"/>
      <c r="AA257" s="37"/>
    </row>
    <row r="258" spans="1:27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0"/>
      <c r="U258" s="38"/>
      <c r="V258" s="38"/>
      <c r="W258" s="38"/>
      <c r="X258" s="38"/>
      <c r="Y258" s="38"/>
      <c r="Z258" s="43"/>
      <c r="AA258" s="37"/>
    </row>
    <row r="259" spans="1:27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0"/>
      <c r="U259" s="38"/>
      <c r="V259" s="38"/>
      <c r="W259" s="38"/>
      <c r="X259" s="38"/>
      <c r="Y259" s="38"/>
      <c r="Z259" s="43"/>
      <c r="AA259" s="37"/>
    </row>
    <row r="260" spans="1:27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0"/>
      <c r="U260" s="38"/>
      <c r="V260" s="38"/>
      <c r="W260" s="38"/>
      <c r="X260" s="38"/>
      <c r="Y260" s="38"/>
      <c r="Z260" s="43"/>
      <c r="AA260" s="37"/>
    </row>
    <row r="261" spans="1:27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0"/>
      <c r="U261" s="38"/>
      <c r="V261" s="38"/>
      <c r="W261" s="38"/>
      <c r="X261" s="38"/>
      <c r="Y261" s="38"/>
      <c r="Z261" s="43"/>
      <c r="AA261" s="37"/>
    </row>
    <row r="262" spans="1:27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0"/>
      <c r="U262" s="38"/>
      <c r="V262" s="38"/>
      <c r="W262" s="38"/>
      <c r="X262" s="38"/>
      <c r="Y262" s="38"/>
      <c r="Z262" s="43"/>
      <c r="AA262" s="37"/>
    </row>
    <row r="263" spans="1:27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0"/>
      <c r="U263" s="38"/>
      <c r="V263" s="38"/>
      <c r="W263" s="38"/>
      <c r="X263" s="38"/>
      <c r="Y263" s="38"/>
      <c r="Z263" s="43"/>
      <c r="AA263" s="37"/>
    </row>
    <row r="264" spans="1:27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0"/>
      <c r="U264" s="38"/>
      <c r="V264" s="38"/>
      <c r="W264" s="38"/>
      <c r="X264" s="38"/>
      <c r="Y264" s="38"/>
      <c r="Z264" s="43"/>
      <c r="AA264" s="37"/>
    </row>
    <row r="265" spans="1:27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0"/>
      <c r="U265" s="38"/>
      <c r="V265" s="38"/>
      <c r="W265" s="38"/>
      <c r="X265" s="38"/>
      <c r="Y265" s="38"/>
      <c r="Z265" s="43"/>
      <c r="AA265" s="37"/>
    </row>
    <row r="266" spans="1:27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0"/>
      <c r="U266" s="38"/>
      <c r="V266" s="38"/>
      <c r="W266" s="38"/>
      <c r="X266" s="38"/>
      <c r="Y266" s="38"/>
      <c r="Z266" s="43"/>
      <c r="AA266" s="37"/>
    </row>
    <row r="267" spans="1:27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0"/>
      <c r="U267" s="38"/>
      <c r="V267" s="38"/>
      <c r="W267" s="38"/>
      <c r="X267" s="38"/>
      <c r="Y267" s="38"/>
      <c r="Z267" s="43"/>
      <c r="AA267" s="37"/>
    </row>
    <row r="268" spans="1:27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0"/>
      <c r="U268" s="38"/>
      <c r="V268" s="38"/>
      <c r="W268" s="38"/>
      <c r="X268" s="38"/>
      <c r="Y268" s="38"/>
      <c r="Z268" s="43"/>
      <c r="AA268" s="37"/>
    </row>
    <row r="269" spans="1:27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0"/>
      <c r="U269" s="38"/>
      <c r="V269" s="38"/>
      <c r="W269" s="38"/>
      <c r="X269" s="38"/>
      <c r="Y269" s="38"/>
      <c r="Z269" s="43"/>
      <c r="AA269" s="37"/>
    </row>
    <row r="270" spans="1:27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0"/>
      <c r="U270" s="38"/>
      <c r="V270" s="38"/>
      <c r="W270" s="38"/>
      <c r="X270" s="38"/>
      <c r="Y270" s="38"/>
      <c r="Z270" s="43"/>
      <c r="AA270" s="37"/>
    </row>
    <row r="271" spans="1:27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0"/>
      <c r="U271" s="38"/>
      <c r="V271" s="38"/>
      <c r="W271" s="38"/>
      <c r="X271" s="38"/>
      <c r="Y271" s="38"/>
      <c r="Z271" s="43"/>
      <c r="AA271" s="37"/>
    </row>
    <row r="272" spans="1:27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0"/>
      <c r="U272" s="38"/>
      <c r="V272" s="38"/>
      <c r="W272" s="38"/>
      <c r="X272" s="38"/>
      <c r="Y272" s="38"/>
      <c r="Z272" s="43"/>
      <c r="AA272" s="37"/>
    </row>
    <row r="273" spans="1:27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0"/>
      <c r="U273" s="38"/>
      <c r="V273" s="38"/>
      <c r="W273" s="38"/>
      <c r="X273" s="38"/>
      <c r="Y273" s="38"/>
      <c r="Z273" s="43"/>
      <c r="AA273" s="37"/>
    </row>
    <row r="274" spans="1:27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0"/>
      <c r="U274" s="38"/>
      <c r="V274" s="38"/>
      <c r="W274" s="38"/>
      <c r="X274" s="38"/>
      <c r="Y274" s="38"/>
      <c r="Z274" s="43"/>
      <c r="AA274" s="37"/>
    </row>
    <row r="275" spans="1:27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0"/>
      <c r="U275" s="38"/>
      <c r="V275" s="38"/>
      <c r="W275" s="38"/>
      <c r="X275" s="38"/>
      <c r="Y275" s="38"/>
      <c r="Z275" s="43"/>
      <c r="AA275" s="37"/>
    </row>
    <row r="276" spans="1:27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0"/>
      <c r="U276" s="38"/>
      <c r="V276" s="38"/>
      <c r="W276" s="38"/>
      <c r="X276" s="38"/>
      <c r="Y276" s="38"/>
      <c r="Z276" s="43"/>
      <c r="AA276" s="37"/>
    </row>
    <row r="277" spans="1:27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0"/>
      <c r="U277" s="38"/>
      <c r="V277" s="38"/>
      <c r="W277" s="38"/>
      <c r="X277" s="38"/>
      <c r="Y277" s="38"/>
      <c r="Z277" s="43"/>
      <c r="AA277" s="37"/>
    </row>
    <row r="278" spans="1:27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0"/>
      <c r="U278" s="38"/>
      <c r="V278" s="38"/>
      <c r="W278" s="38"/>
      <c r="X278" s="38"/>
      <c r="Y278" s="38"/>
      <c r="Z278" s="43"/>
      <c r="AA278" s="37"/>
    </row>
    <row r="279" spans="1:27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0"/>
      <c r="U279" s="38"/>
      <c r="V279" s="38"/>
      <c r="W279" s="38"/>
      <c r="X279" s="38"/>
      <c r="Y279" s="38"/>
      <c r="Z279" s="43"/>
      <c r="AA279" s="37"/>
    </row>
    <row r="280" spans="1:27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0"/>
      <c r="U280" s="38"/>
      <c r="V280" s="38"/>
      <c r="W280" s="38"/>
      <c r="X280" s="38"/>
      <c r="Y280" s="38"/>
      <c r="Z280" s="43"/>
      <c r="AA280" s="37"/>
    </row>
    <row r="281" spans="1:27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0"/>
      <c r="U281" s="38"/>
      <c r="V281" s="38"/>
      <c r="W281" s="38"/>
      <c r="X281" s="38"/>
      <c r="Y281" s="38"/>
      <c r="Z281" s="43"/>
      <c r="AA281" s="37"/>
    </row>
    <row r="282" spans="1:27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0"/>
      <c r="U282" s="38"/>
      <c r="V282" s="38"/>
      <c r="W282" s="38"/>
      <c r="X282" s="38"/>
      <c r="Y282" s="38"/>
      <c r="Z282" s="43"/>
      <c r="AA282" s="37"/>
    </row>
    <row r="283" spans="1:27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0"/>
      <c r="U283" s="38"/>
      <c r="V283" s="38"/>
      <c r="W283" s="38"/>
      <c r="X283" s="38"/>
      <c r="Y283" s="38"/>
      <c r="Z283" s="43"/>
      <c r="AA283" s="37"/>
    </row>
    <row r="284" spans="1:27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0"/>
      <c r="U284" s="38"/>
      <c r="V284" s="38"/>
      <c r="W284" s="38"/>
      <c r="X284" s="38"/>
      <c r="Y284" s="38"/>
      <c r="Z284" s="43"/>
      <c r="AA284" s="37"/>
    </row>
    <row r="285" spans="1:27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0"/>
      <c r="U285" s="38"/>
      <c r="V285" s="38"/>
      <c r="W285" s="38"/>
      <c r="X285" s="38"/>
      <c r="Y285" s="38"/>
      <c r="Z285" s="43"/>
      <c r="AA285" s="37"/>
    </row>
    <row r="286" spans="1:27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0"/>
      <c r="U286" s="38"/>
      <c r="V286" s="38"/>
      <c r="W286" s="38"/>
      <c r="X286" s="38"/>
      <c r="Y286" s="38"/>
      <c r="Z286" s="43"/>
      <c r="AA286" s="37"/>
    </row>
    <row r="287" spans="1:27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0"/>
      <c r="U287" s="38"/>
      <c r="V287" s="38"/>
      <c r="W287" s="38"/>
      <c r="X287" s="38"/>
      <c r="Y287" s="38"/>
      <c r="Z287" s="43"/>
      <c r="AA287" s="37"/>
    </row>
    <row r="288" spans="1:27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0"/>
      <c r="U288" s="38"/>
      <c r="V288" s="38"/>
      <c r="W288" s="38"/>
      <c r="X288" s="38"/>
      <c r="Y288" s="38"/>
      <c r="Z288" s="43"/>
      <c r="AA288" s="37"/>
    </row>
    <row r="289" spans="1:27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0"/>
      <c r="U289" s="38"/>
      <c r="V289" s="38"/>
      <c r="W289" s="38"/>
      <c r="X289" s="38"/>
      <c r="Y289" s="38"/>
      <c r="Z289" s="43"/>
      <c r="AA289" s="37"/>
    </row>
    <row r="290" spans="1:27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0"/>
      <c r="U290" s="38"/>
      <c r="V290" s="38"/>
      <c r="W290" s="38"/>
      <c r="X290" s="38"/>
      <c r="Y290" s="38"/>
      <c r="Z290" s="43"/>
      <c r="AA290" s="37"/>
    </row>
    <row r="291" spans="1:27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0"/>
      <c r="U291" s="38"/>
      <c r="V291" s="38"/>
      <c r="W291" s="38"/>
      <c r="X291" s="38"/>
      <c r="Y291" s="38"/>
      <c r="Z291" s="43"/>
      <c r="AA291" s="37"/>
    </row>
    <row r="292" spans="1:27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0"/>
      <c r="U292" s="38"/>
      <c r="V292" s="38"/>
      <c r="W292" s="38"/>
      <c r="X292" s="38"/>
      <c r="Y292" s="38"/>
      <c r="Z292" s="43"/>
      <c r="AA292" s="37"/>
    </row>
    <row r="293" spans="1:27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0"/>
      <c r="U293" s="38"/>
      <c r="V293" s="38"/>
      <c r="W293" s="38"/>
      <c r="X293" s="38"/>
      <c r="Y293" s="38"/>
      <c r="Z293" s="43"/>
      <c r="AA293" s="37"/>
    </row>
    <row r="294" spans="1:27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0"/>
      <c r="U294" s="38"/>
      <c r="V294" s="38"/>
      <c r="W294" s="38"/>
      <c r="X294" s="38"/>
      <c r="Y294" s="38"/>
      <c r="Z294" s="43"/>
      <c r="AA294" s="37"/>
    </row>
    <row r="295" spans="1:27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0"/>
      <c r="U295" s="38"/>
      <c r="V295" s="38"/>
      <c r="W295" s="38"/>
      <c r="X295" s="38"/>
      <c r="Y295" s="38"/>
      <c r="Z295" s="43"/>
      <c r="AA295" s="37"/>
    </row>
    <row r="296" spans="1:27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0"/>
      <c r="U296" s="38"/>
      <c r="V296" s="38"/>
      <c r="W296" s="38"/>
      <c r="X296" s="38"/>
      <c r="Y296" s="38"/>
      <c r="Z296" s="43"/>
      <c r="AA296" s="37"/>
    </row>
    <row r="297" spans="1:27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0"/>
      <c r="U297" s="38"/>
      <c r="V297" s="38"/>
      <c r="W297" s="38"/>
      <c r="X297" s="38"/>
      <c r="Y297" s="38"/>
      <c r="Z297" s="43"/>
      <c r="AA297" s="37"/>
    </row>
    <row r="298" spans="1:27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0"/>
      <c r="U298" s="38"/>
      <c r="V298" s="38"/>
      <c r="W298" s="38"/>
      <c r="X298" s="38"/>
      <c r="Y298" s="38"/>
      <c r="Z298" s="43"/>
      <c r="AA298" s="37"/>
    </row>
    <row r="299" spans="1:27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0"/>
      <c r="U299" s="38"/>
      <c r="V299" s="38"/>
      <c r="W299" s="38"/>
      <c r="X299" s="38"/>
      <c r="Y299" s="38"/>
      <c r="Z299" s="43"/>
      <c r="AA299" s="37"/>
    </row>
    <row r="300" spans="1:27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0"/>
      <c r="U300" s="38"/>
      <c r="V300" s="38"/>
      <c r="W300" s="38"/>
      <c r="X300" s="38"/>
      <c r="Y300" s="38"/>
      <c r="Z300" s="43"/>
      <c r="AA300" s="37"/>
    </row>
    <row r="301" spans="1:27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0"/>
      <c r="U301" s="38"/>
      <c r="V301" s="38"/>
      <c r="W301" s="38"/>
      <c r="X301" s="38"/>
      <c r="Y301" s="38"/>
      <c r="Z301" s="43"/>
      <c r="AA301" s="37"/>
    </row>
    <row r="302" spans="1:27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40"/>
      <c r="U302" s="38"/>
      <c r="V302" s="38"/>
      <c r="W302" s="38"/>
      <c r="X302" s="38"/>
      <c r="Y302" s="38"/>
      <c r="Z302" s="43"/>
      <c r="AA302" s="37"/>
    </row>
    <row r="303" spans="1:27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40"/>
      <c r="U303" s="38"/>
      <c r="V303" s="38"/>
      <c r="W303" s="38"/>
      <c r="X303" s="38"/>
      <c r="Y303" s="38"/>
      <c r="Z303" s="43"/>
      <c r="AA303" s="37"/>
    </row>
    <row r="304" spans="1:27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40"/>
      <c r="U304" s="38"/>
      <c r="V304" s="38"/>
      <c r="W304" s="38"/>
      <c r="X304" s="38"/>
      <c r="Y304" s="38"/>
      <c r="Z304" s="43"/>
      <c r="AA304" s="37"/>
    </row>
    <row r="305" spans="1:27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40"/>
      <c r="U305" s="38"/>
      <c r="V305" s="38"/>
      <c r="W305" s="38"/>
      <c r="X305" s="38"/>
      <c r="Y305" s="38"/>
      <c r="Z305" s="43"/>
      <c r="AA305" s="37"/>
    </row>
    <row r="306" spans="1:27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40"/>
      <c r="U306" s="38"/>
      <c r="V306" s="38"/>
      <c r="W306" s="38"/>
      <c r="X306" s="38"/>
      <c r="Y306" s="38"/>
      <c r="Z306" s="43"/>
      <c r="AA306" s="37"/>
    </row>
    <row r="307" spans="1:27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40"/>
      <c r="U307" s="38"/>
      <c r="V307" s="38"/>
      <c r="W307" s="38"/>
      <c r="X307" s="38"/>
      <c r="Y307" s="38"/>
      <c r="Z307" s="43"/>
      <c r="AA307" s="37"/>
    </row>
    <row r="308" spans="1:27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40"/>
      <c r="U308" s="38"/>
      <c r="V308" s="38"/>
      <c r="W308" s="38"/>
      <c r="X308" s="38"/>
      <c r="Y308" s="38"/>
      <c r="Z308" s="43"/>
      <c r="AA308" s="37"/>
    </row>
    <row r="309" spans="1:27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40"/>
      <c r="U309" s="38"/>
      <c r="V309" s="38"/>
      <c r="W309" s="38"/>
      <c r="X309" s="38"/>
      <c r="Y309" s="38"/>
      <c r="Z309" s="43"/>
      <c r="AA309" s="37"/>
    </row>
    <row r="310" spans="1:27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40"/>
      <c r="U310" s="38"/>
      <c r="V310" s="38"/>
      <c r="W310" s="38"/>
      <c r="X310" s="38"/>
      <c r="Y310" s="38"/>
      <c r="Z310" s="43"/>
      <c r="AA310" s="37"/>
    </row>
    <row r="311" spans="1:27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40"/>
      <c r="U311" s="38"/>
      <c r="V311" s="38"/>
      <c r="W311" s="38"/>
      <c r="X311" s="38"/>
      <c r="Y311" s="38"/>
      <c r="Z311" s="43"/>
      <c r="AA311" s="37"/>
    </row>
    <row r="312" spans="1:27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40"/>
      <c r="U312" s="38"/>
      <c r="V312" s="38"/>
      <c r="W312" s="38"/>
      <c r="X312" s="38"/>
      <c r="Y312" s="38"/>
      <c r="Z312" s="43"/>
      <c r="AA312" s="37"/>
    </row>
    <row r="313" spans="1:27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40"/>
      <c r="U313" s="38"/>
      <c r="V313" s="38"/>
      <c r="W313" s="38"/>
      <c r="X313" s="38"/>
      <c r="Y313" s="38"/>
      <c r="Z313" s="43"/>
      <c r="AA313" s="37"/>
    </row>
    <row r="314" spans="1:27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40"/>
      <c r="U314" s="38"/>
      <c r="V314" s="38"/>
      <c r="W314" s="38"/>
      <c r="X314" s="38"/>
      <c r="Y314" s="38"/>
      <c r="Z314" s="43"/>
      <c r="AA314" s="37"/>
    </row>
    <row r="315" spans="1:27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40"/>
      <c r="U315" s="38"/>
      <c r="V315" s="38"/>
      <c r="W315" s="38"/>
      <c r="X315" s="38"/>
      <c r="Y315" s="38"/>
      <c r="Z315" s="43"/>
      <c r="AA315" s="37"/>
    </row>
    <row r="316" spans="1:27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40"/>
      <c r="U316" s="38"/>
      <c r="V316" s="38"/>
      <c r="W316" s="38"/>
      <c r="X316" s="38"/>
      <c r="Y316" s="38"/>
      <c r="Z316" s="43"/>
      <c r="AA316" s="37"/>
    </row>
    <row r="317" spans="1:27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40"/>
      <c r="U317" s="38"/>
      <c r="V317" s="38"/>
      <c r="W317" s="38"/>
      <c r="X317" s="38"/>
      <c r="Y317" s="38"/>
      <c r="Z317" s="43"/>
      <c r="AA317" s="37"/>
    </row>
    <row r="318" spans="1:27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40"/>
      <c r="U318" s="38"/>
      <c r="V318" s="38"/>
      <c r="W318" s="38"/>
      <c r="X318" s="38"/>
      <c r="Y318" s="38"/>
      <c r="Z318" s="43"/>
      <c r="AA318" s="37"/>
    </row>
    <row r="319" spans="1:27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40"/>
      <c r="U319" s="38"/>
      <c r="V319" s="38"/>
      <c r="W319" s="38"/>
      <c r="X319" s="38"/>
      <c r="Y319" s="38"/>
      <c r="Z319" s="43"/>
      <c r="AA319" s="37"/>
    </row>
    <row r="320" spans="1:27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40"/>
      <c r="U320" s="38"/>
      <c r="V320" s="38"/>
      <c r="W320" s="38"/>
      <c r="X320" s="38"/>
      <c r="Y320" s="38"/>
      <c r="Z320" s="43"/>
      <c r="AA320" s="37"/>
    </row>
    <row r="321" spans="1:27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40"/>
      <c r="U321" s="38"/>
      <c r="V321" s="38"/>
      <c r="W321" s="38"/>
      <c r="X321" s="38"/>
      <c r="Y321" s="38"/>
      <c r="Z321" s="43"/>
      <c r="AA321" s="37"/>
    </row>
    <row r="322" spans="1:27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40"/>
      <c r="U322" s="38"/>
      <c r="V322" s="38"/>
      <c r="W322" s="38"/>
      <c r="X322" s="38"/>
      <c r="Y322" s="38"/>
      <c r="Z322" s="43"/>
      <c r="AA322" s="37"/>
    </row>
    <row r="323" spans="1:27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40"/>
      <c r="U323" s="38"/>
      <c r="V323" s="38"/>
      <c r="W323" s="38"/>
      <c r="X323" s="38"/>
      <c r="Y323" s="38"/>
      <c r="Z323" s="43"/>
      <c r="AA323" s="37"/>
    </row>
    <row r="324" spans="1:27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40"/>
      <c r="U324" s="38"/>
      <c r="V324" s="38"/>
      <c r="W324" s="38"/>
      <c r="X324" s="38"/>
      <c r="Y324" s="38"/>
      <c r="Z324" s="43"/>
      <c r="AA324" s="37"/>
    </row>
    <row r="325" spans="1:27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40"/>
      <c r="U325" s="38"/>
      <c r="V325" s="38"/>
      <c r="W325" s="38"/>
      <c r="X325" s="38"/>
      <c r="Y325" s="38"/>
      <c r="Z325" s="43"/>
      <c r="AA325" s="37"/>
    </row>
    <row r="326" spans="1:27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40"/>
      <c r="U326" s="38"/>
      <c r="V326" s="38"/>
      <c r="W326" s="38"/>
      <c r="X326" s="38"/>
      <c r="Y326" s="38"/>
      <c r="Z326" s="43"/>
      <c r="AA326" s="37"/>
    </row>
    <row r="327" spans="1:27" s="41" customFormat="1" ht="12.75" customHeight="1" x14ac:dyDescent="0.25">
      <c r="A327" s="38"/>
      <c r="B327" s="42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40"/>
      <c r="U327" s="38"/>
      <c r="V327" s="38"/>
      <c r="W327" s="38"/>
      <c r="X327" s="38"/>
      <c r="Y327" s="38"/>
      <c r="Z327" s="43"/>
      <c r="AA327" s="37"/>
    </row>
    <row r="328" spans="1:27" s="41" customFormat="1" ht="12.75" customHeight="1" x14ac:dyDescent="0.25">
      <c r="A328" s="38"/>
      <c r="B328" s="42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40"/>
      <c r="U328" s="38"/>
      <c r="V328" s="38"/>
      <c r="W328" s="38"/>
      <c r="X328" s="38"/>
      <c r="Y328" s="38"/>
      <c r="Z328" s="43"/>
      <c r="AA328" s="37"/>
    </row>
    <row r="329" spans="1:27" s="41" customFormat="1" ht="12.75" customHeight="1" x14ac:dyDescent="0.25">
      <c r="A329" s="38"/>
      <c r="B329" s="42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40"/>
      <c r="U329" s="38"/>
      <c r="V329" s="38"/>
      <c r="W329" s="38"/>
      <c r="X329" s="38"/>
      <c r="Y329" s="38"/>
      <c r="Z329" s="43"/>
      <c r="AA329" s="37"/>
    </row>
    <row r="330" spans="1:27" s="41" customFormat="1" ht="12.75" customHeight="1" x14ac:dyDescent="0.25">
      <c r="A330" s="38"/>
      <c r="B330" s="42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40"/>
      <c r="U330" s="38"/>
      <c r="V330" s="38"/>
      <c r="W330" s="38"/>
      <c r="X330" s="38"/>
      <c r="Y330" s="38"/>
      <c r="Z330" s="43"/>
      <c r="AA330" s="37"/>
    </row>
    <row r="331" spans="1:27" s="41" customFormat="1" ht="12.75" customHeight="1" x14ac:dyDescent="0.25">
      <c r="A331" s="38"/>
      <c r="B331" s="42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40"/>
      <c r="U331" s="38"/>
      <c r="V331" s="38"/>
      <c r="W331" s="38"/>
      <c r="X331" s="38"/>
      <c r="Y331" s="38"/>
      <c r="Z331" s="43"/>
      <c r="AA331" s="37"/>
    </row>
    <row r="332" spans="1:27" s="41" customFormat="1" ht="12.75" customHeight="1" x14ac:dyDescent="0.25">
      <c r="A332" s="38"/>
      <c r="B332" s="42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40"/>
      <c r="U332" s="38"/>
      <c r="V332" s="38"/>
      <c r="W332" s="38"/>
      <c r="X332" s="38"/>
      <c r="Y332" s="38"/>
      <c r="Z332" s="43"/>
      <c r="AA332" s="37"/>
    </row>
    <row r="333" spans="1:27" s="41" customFormat="1" ht="12.75" customHeight="1" x14ac:dyDescent="0.25">
      <c r="A333" s="38"/>
      <c r="B333" s="42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40"/>
      <c r="U333" s="38"/>
      <c r="V333" s="38"/>
      <c r="W333" s="38"/>
      <c r="X333" s="38"/>
      <c r="Y333" s="38"/>
      <c r="Z333" s="43"/>
      <c r="AA333" s="37"/>
    </row>
    <row r="334" spans="1:27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40"/>
      <c r="U334" s="38"/>
      <c r="V334" s="38"/>
      <c r="W334" s="38"/>
      <c r="X334" s="38"/>
      <c r="Y334" s="38"/>
      <c r="Z334" s="43"/>
      <c r="AA334" s="37"/>
    </row>
    <row r="335" spans="1:27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40"/>
      <c r="U335" s="38"/>
      <c r="V335" s="38"/>
      <c r="W335" s="38"/>
      <c r="X335" s="38"/>
      <c r="Y335" s="38"/>
      <c r="Z335" s="43"/>
      <c r="AA335" s="37"/>
    </row>
    <row r="336" spans="1:27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40"/>
      <c r="U336" s="38"/>
      <c r="V336" s="38"/>
      <c r="W336" s="38"/>
      <c r="X336" s="38"/>
      <c r="Y336" s="38"/>
      <c r="Z336" s="43"/>
      <c r="AA336" s="37"/>
    </row>
    <row r="337" spans="1:27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40"/>
      <c r="U337" s="38"/>
      <c r="V337" s="38"/>
      <c r="W337" s="38"/>
      <c r="X337" s="38"/>
      <c r="Y337" s="38"/>
      <c r="Z337" s="43"/>
      <c r="AA337" s="37"/>
    </row>
    <row r="338" spans="1:27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40"/>
      <c r="U338" s="38"/>
      <c r="V338" s="38"/>
      <c r="W338" s="38"/>
      <c r="X338" s="38"/>
      <c r="Y338" s="38"/>
      <c r="Z338" s="43"/>
      <c r="AA338" s="37"/>
    </row>
    <row r="339" spans="1:27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40"/>
      <c r="U339" s="38"/>
      <c r="V339" s="38"/>
      <c r="W339" s="38"/>
      <c r="X339" s="38"/>
      <c r="Y339" s="38"/>
      <c r="Z339" s="43"/>
      <c r="AA339" s="37"/>
    </row>
    <row r="340" spans="1:27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40"/>
      <c r="U340" s="38"/>
      <c r="V340" s="38"/>
      <c r="W340" s="38"/>
      <c r="X340" s="38"/>
      <c r="Y340" s="38"/>
      <c r="Z340" s="43"/>
      <c r="AA340" s="37"/>
    </row>
    <row r="341" spans="1:27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40"/>
      <c r="U341" s="38"/>
      <c r="V341" s="38"/>
      <c r="W341" s="38"/>
      <c r="X341" s="38"/>
      <c r="Y341" s="38"/>
      <c r="Z341" s="43"/>
      <c r="AA341" s="37"/>
    </row>
    <row r="342" spans="1:27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40"/>
      <c r="U342" s="38"/>
      <c r="V342" s="38"/>
      <c r="W342" s="38"/>
      <c r="X342" s="38"/>
      <c r="Y342" s="38"/>
      <c r="Z342" s="43"/>
      <c r="AA342" s="37"/>
    </row>
    <row r="343" spans="1:27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40"/>
      <c r="U343" s="38"/>
      <c r="V343" s="38"/>
      <c r="W343" s="38"/>
      <c r="X343" s="38"/>
      <c r="Y343" s="38"/>
      <c r="Z343" s="43"/>
      <c r="AA343" s="37"/>
    </row>
    <row r="344" spans="1:27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40"/>
      <c r="U344" s="38"/>
      <c r="V344" s="38"/>
      <c r="W344" s="38"/>
      <c r="X344" s="38"/>
      <c r="Y344" s="38"/>
      <c r="Z344" s="43"/>
      <c r="AA344" s="37"/>
    </row>
    <row r="345" spans="1:27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40"/>
      <c r="U345" s="38"/>
      <c r="V345" s="38"/>
      <c r="W345" s="38"/>
      <c r="X345" s="38"/>
      <c r="Y345" s="38"/>
      <c r="Z345" s="43"/>
      <c r="AA345" s="37"/>
    </row>
    <row r="346" spans="1:27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40"/>
      <c r="U346" s="38"/>
      <c r="V346" s="38"/>
      <c r="W346" s="38"/>
      <c r="X346" s="38"/>
      <c r="Y346" s="38"/>
      <c r="Z346" s="43"/>
      <c r="AA346" s="37"/>
    </row>
    <row r="347" spans="1:27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40"/>
      <c r="U347" s="38"/>
      <c r="V347" s="38"/>
      <c r="W347" s="38"/>
      <c r="X347" s="38"/>
      <c r="Y347" s="38"/>
      <c r="Z347" s="43"/>
      <c r="AA347" s="37"/>
    </row>
    <row r="348" spans="1:27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40"/>
      <c r="U348" s="38"/>
      <c r="V348" s="38"/>
      <c r="W348" s="38"/>
      <c r="X348" s="38"/>
      <c r="Y348" s="38"/>
      <c r="Z348" s="43"/>
      <c r="AA348" s="37"/>
    </row>
    <row r="349" spans="1:27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40"/>
      <c r="U349" s="38"/>
      <c r="V349" s="38"/>
      <c r="W349" s="38"/>
      <c r="X349" s="38"/>
      <c r="Y349" s="38"/>
      <c r="Z349" s="43"/>
      <c r="AA349" s="37"/>
    </row>
    <row r="350" spans="1:27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40"/>
      <c r="U350" s="38"/>
      <c r="V350" s="38"/>
      <c r="W350" s="38"/>
      <c r="X350" s="38"/>
      <c r="Y350" s="38"/>
      <c r="Z350" s="43"/>
      <c r="AA350" s="37"/>
    </row>
    <row r="351" spans="1:27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40"/>
      <c r="U351" s="38"/>
      <c r="V351" s="38"/>
      <c r="W351" s="38"/>
      <c r="X351" s="38"/>
      <c r="Y351" s="38"/>
      <c r="Z351" s="43"/>
      <c r="AA351" s="37"/>
    </row>
    <row r="352" spans="1:27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40"/>
      <c r="U352" s="38"/>
      <c r="V352" s="38"/>
      <c r="W352" s="38"/>
      <c r="X352" s="38"/>
      <c r="Y352" s="38"/>
      <c r="Z352" s="43"/>
      <c r="AA352" s="37"/>
    </row>
    <row r="353" spans="1:27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40"/>
      <c r="U353" s="38"/>
      <c r="V353" s="38"/>
      <c r="W353" s="38"/>
      <c r="X353" s="38"/>
      <c r="Y353" s="38"/>
      <c r="Z353" s="43"/>
      <c r="AA353" s="37"/>
    </row>
    <row r="354" spans="1:27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40"/>
      <c r="U354" s="38"/>
      <c r="V354" s="38"/>
      <c r="W354" s="38"/>
      <c r="X354" s="38"/>
      <c r="Y354" s="38"/>
      <c r="Z354" s="43"/>
      <c r="AA354" s="37"/>
    </row>
    <row r="355" spans="1:27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40"/>
      <c r="U355" s="38"/>
      <c r="V355" s="38"/>
      <c r="W355" s="38"/>
      <c r="X355" s="38"/>
      <c r="Y355" s="38"/>
      <c r="Z355" s="43"/>
      <c r="AA355" s="37"/>
    </row>
    <row r="356" spans="1:27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40"/>
      <c r="U356" s="38"/>
      <c r="V356" s="38"/>
      <c r="W356" s="38"/>
      <c r="X356" s="38"/>
      <c r="Y356" s="38"/>
      <c r="Z356" s="43"/>
      <c r="AA356" s="37"/>
    </row>
    <row r="357" spans="1:27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40"/>
      <c r="U357" s="38"/>
      <c r="V357" s="38"/>
      <c r="W357" s="38"/>
      <c r="X357" s="38"/>
      <c r="Y357" s="38"/>
      <c r="Z357" s="43"/>
      <c r="AA357" s="37"/>
    </row>
    <row r="358" spans="1:27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40"/>
      <c r="U358" s="38"/>
      <c r="V358" s="38"/>
      <c r="W358" s="38"/>
      <c r="X358" s="38"/>
      <c r="Y358" s="38"/>
      <c r="Z358" s="43"/>
      <c r="AA358" s="37"/>
    </row>
    <row r="359" spans="1:27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40"/>
      <c r="U359" s="38"/>
      <c r="V359" s="38"/>
      <c r="W359" s="38"/>
      <c r="X359" s="38"/>
      <c r="Y359" s="38"/>
      <c r="Z359" s="43"/>
      <c r="AA359" s="37"/>
    </row>
    <row r="360" spans="1:27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40"/>
      <c r="U360" s="38"/>
      <c r="V360" s="38"/>
      <c r="W360" s="38"/>
      <c r="X360" s="38"/>
      <c r="Y360" s="38"/>
      <c r="Z360" s="43"/>
      <c r="AA360" s="37"/>
    </row>
    <row r="361" spans="1:27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40"/>
      <c r="U361" s="38"/>
      <c r="V361" s="38"/>
      <c r="W361" s="38"/>
      <c r="X361" s="38"/>
      <c r="Y361" s="38"/>
      <c r="Z361" s="43"/>
      <c r="AA361" s="37"/>
    </row>
    <row r="362" spans="1:27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40"/>
      <c r="U362" s="38"/>
      <c r="V362" s="38"/>
      <c r="W362" s="38"/>
      <c r="X362" s="38"/>
      <c r="Y362" s="38"/>
      <c r="Z362" s="43"/>
      <c r="AA362" s="37"/>
    </row>
    <row r="363" spans="1:27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40"/>
      <c r="U363" s="38"/>
      <c r="V363" s="38"/>
      <c r="W363" s="38"/>
      <c r="X363" s="38"/>
      <c r="Y363" s="38"/>
      <c r="Z363" s="43"/>
      <c r="AA363" s="37"/>
    </row>
    <row r="364" spans="1:27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40"/>
      <c r="U364" s="38"/>
      <c r="V364" s="38"/>
      <c r="W364" s="38"/>
      <c r="X364" s="38"/>
      <c r="Y364" s="38"/>
      <c r="Z364" s="43"/>
      <c r="AA364" s="37"/>
    </row>
    <row r="365" spans="1:27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40"/>
      <c r="U365" s="38"/>
      <c r="V365" s="38"/>
      <c r="W365" s="38"/>
      <c r="X365" s="38"/>
      <c r="Y365" s="38"/>
      <c r="Z365" s="43"/>
      <c r="AA365" s="37"/>
    </row>
    <row r="366" spans="1:27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40"/>
      <c r="U366" s="38"/>
      <c r="V366" s="38"/>
      <c r="W366" s="38"/>
      <c r="X366" s="38"/>
      <c r="Y366" s="38"/>
      <c r="Z366" s="43"/>
      <c r="AA366" s="37"/>
    </row>
    <row r="367" spans="1:27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40"/>
      <c r="U367" s="38"/>
      <c r="V367" s="38"/>
      <c r="W367" s="38"/>
      <c r="X367" s="38"/>
      <c r="Y367" s="38"/>
      <c r="Z367" s="43"/>
      <c r="AA367" s="37"/>
    </row>
    <row r="368" spans="1:27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40"/>
      <c r="U368" s="38"/>
      <c r="V368" s="38"/>
      <c r="W368" s="38"/>
      <c r="X368" s="38"/>
      <c r="Y368" s="38"/>
      <c r="Z368" s="43"/>
      <c r="AA368" s="37"/>
    </row>
    <row r="369" spans="1:27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40"/>
      <c r="U369" s="38"/>
      <c r="V369" s="38"/>
      <c r="W369" s="38"/>
      <c r="X369" s="38"/>
      <c r="Y369" s="38"/>
      <c r="Z369" s="43"/>
      <c r="AA369" s="37"/>
    </row>
    <row r="370" spans="1:27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40"/>
      <c r="U370" s="38"/>
      <c r="V370" s="38"/>
      <c r="W370" s="38"/>
      <c r="X370" s="38"/>
      <c r="Y370" s="38"/>
      <c r="Z370" s="43"/>
      <c r="AA370" s="37"/>
    </row>
    <row r="371" spans="1:27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40"/>
      <c r="U371" s="38"/>
      <c r="V371" s="38"/>
      <c r="W371" s="38"/>
      <c r="X371" s="38"/>
      <c r="Y371" s="38"/>
      <c r="Z371" s="43"/>
      <c r="AA371" s="37"/>
    </row>
    <row r="372" spans="1:27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40"/>
      <c r="U372" s="38"/>
      <c r="V372" s="38"/>
      <c r="W372" s="38"/>
      <c r="X372" s="38"/>
      <c r="Y372" s="38"/>
      <c r="Z372" s="43"/>
      <c r="AA372" s="37"/>
    </row>
    <row r="373" spans="1:27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40"/>
      <c r="U373" s="38"/>
      <c r="V373" s="38"/>
      <c r="W373" s="38"/>
      <c r="X373" s="38"/>
      <c r="Y373" s="38"/>
      <c r="Z373" s="43"/>
      <c r="AA373" s="37"/>
    </row>
    <row r="374" spans="1:27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40"/>
      <c r="U374" s="38"/>
      <c r="V374" s="38"/>
      <c r="W374" s="38"/>
      <c r="X374" s="38"/>
      <c r="Y374" s="38"/>
      <c r="Z374" s="43"/>
      <c r="AA374" s="37"/>
    </row>
    <row r="375" spans="1:27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40"/>
      <c r="U375" s="38"/>
      <c r="V375" s="38"/>
      <c r="W375" s="38"/>
      <c r="X375" s="38"/>
      <c r="Y375" s="38"/>
      <c r="Z375" s="43"/>
      <c r="AA375" s="37"/>
    </row>
    <row r="376" spans="1:27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40"/>
      <c r="U376" s="38"/>
      <c r="V376" s="38"/>
      <c r="W376" s="38"/>
      <c r="X376" s="38"/>
      <c r="Y376" s="38"/>
      <c r="Z376" s="43"/>
      <c r="AA376" s="37"/>
    </row>
    <row r="377" spans="1:27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40"/>
      <c r="U377" s="38"/>
      <c r="V377" s="38"/>
      <c r="W377" s="38"/>
      <c r="X377" s="38"/>
      <c r="Y377" s="38"/>
      <c r="Z377" s="43"/>
      <c r="AA377" s="37"/>
    </row>
    <row r="378" spans="1:27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40"/>
      <c r="U378" s="38"/>
      <c r="V378" s="38"/>
      <c r="W378" s="38"/>
      <c r="X378" s="38"/>
      <c r="Y378" s="38"/>
      <c r="Z378" s="43"/>
      <c r="AA378" s="37"/>
    </row>
    <row r="379" spans="1:27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40"/>
      <c r="U379" s="38"/>
      <c r="V379" s="38"/>
      <c r="W379" s="38"/>
      <c r="X379" s="38"/>
      <c r="Y379" s="38"/>
      <c r="Z379" s="43"/>
      <c r="AA379" s="37"/>
    </row>
    <row r="380" spans="1:27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40"/>
      <c r="U380" s="38"/>
      <c r="V380" s="38"/>
      <c r="W380" s="38"/>
      <c r="X380" s="38"/>
      <c r="Y380" s="38"/>
      <c r="Z380" s="43"/>
      <c r="AA380" s="37"/>
    </row>
    <row r="381" spans="1:27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40"/>
      <c r="U381" s="38"/>
      <c r="V381" s="38"/>
      <c r="W381" s="38"/>
      <c r="X381" s="38"/>
      <c r="Y381" s="38"/>
      <c r="Z381" s="43"/>
      <c r="AA381" s="37"/>
    </row>
    <row r="382" spans="1:27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40"/>
      <c r="U382" s="38"/>
      <c r="V382" s="38"/>
      <c r="W382" s="38"/>
      <c r="X382" s="38"/>
      <c r="Y382" s="38"/>
      <c r="Z382" s="43"/>
      <c r="AA382" s="37"/>
    </row>
    <row r="383" spans="1:27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40"/>
      <c r="U383" s="38"/>
      <c r="V383" s="38"/>
      <c r="W383" s="38"/>
      <c r="X383" s="38"/>
      <c r="Y383" s="38"/>
      <c r="Z383" s="43"/>
      <c r="AA383" s="37"/>
    </row>
    <row r="384" spans="1:27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40"/>
      <c r="U384" s="38"/>
      <c r="V384" s="38"/>
      <c r="W384" s="38"/>
      <c r="X384" s="38"/>
      <c r="Y384" s="38"/>
      <c r="Z384" s="43"/>
      <c r="AA384" s="37"/>
    </row>
    <row r="385" spans="1:27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40"/>
      <c r="U385" s="38"/>
      <c r="V385" s="38"/>
      <c r="W385" s="38"/>
      <c r="X385" s="38"/>
      <c r="Y385" s="38"/>
      <c r="Z385" s="43"/>
      <c r="AA385" s="37"/>
    </row>
    <row r="386" spans="1:27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40"/>
      <c r="U386" s="38"/>
      <c r="V386" s="38"/>
      <c r="W386" s="38"/>
      <c r="X386" s="38"/>
      <c r="Y386" s="38"/>
      <c r="Z386" s="43"/>
      <c r="AA386" s="37"/>
    </row>
    <row r="387" spans="1:27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40"/>
      <c r="U387" s="38"/>
      <c r="V387" s="38"/>
      <c r="W387" s="38"/>
      <c r="X387" s="38"/>
      <c r="Y387" s="38"/>
      <c r="Z387" s="43"/>
      <c r="AA387" s="37"/>
    </row>
    <row r="388" spans="1:27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40"/>
      <c r="U388" s="38"/>
      <c r="V388" s="38"/>
      <c r="W388" s="38"/>
      <c r="X388" s="38"/>
      <c r="Y388" s="38"/>
      <c r="Z388" s="43"/>
      <c r="AA388" s="37"/>
    </row>
    <row r="389" spans="1:27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40"/>
      <c r="U389" s="38"/>
      <c r="V389" s="38"/>
      <c r="W389" s="38"/>
      <c r="X389" s="38"/>
      <c r="Y389" s="38"/>
      <c r="Z389" s="43"/>
      <c r="AA389" s="37"/>
    </row>
    <row r="390" spans="1:27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40"/>
      <c r="U390" s="38"/>
      <c r="V390" s="38"/>
      <c r="W390" s="38"/>
      <c r="X390" s="38"/>
      <c r="Y390" s="38"/>
      <c r="Z390" s="43"/>
      <c r="AA390" s="37"/>
    </row>
    <row r="391" spans="1:27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40"/>
      <c r="U391" s="38"/>
      <c r="V391" s="38"/>
      <c r="W391" s="38"/>
      <c r="X391" s="38"/>
      <c r="Y391" s="38"/>
      <c r="Z391" s="43"/>
      <c r="AA391" s="37"/>
    </row>
    <row r="392" spans="1:27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40"/>
      <c r="U392" s="38"/>
      <c r="V392" s="38"/>
      <c r="W392" s="38"/>
      <c r="X392" s="38"/>
      <c r="Y392" s="38"/>
      <c r="Z392" s="43"/>
      <c r="AA392" s="37"/>
    </row>
    <row r="393" spans="1:27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40"/>
      <c r="U393" s="38"/>
      <c r="V393" s="38"/>
      <c r="W393" s="38"/>
      <c r="X393" s="38"/>
      <c r="Y393" s="38"/>
      <c r="Z393" s="43"/>
      <c r="AA393" s="37"/>
    </row>
    <row r="394" spans="1:27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40"/>
      <c r="U394" s="38"/>
      <c r="V394" s="38"/>
      <c r="W394" s="38"/>
      <c r="X394" s="38"/>
      <c r="Y394" s="38"/>
      <c r="Z394" s="43"/>
      <c r="AA394" s="37"/>
    </row>
    <row r="395" spans="1:27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40"/>
      <c r="U395" s="38"/>
      <c r="V395" s="38"/>
      <c r="W395" s="38"/>
      <c r="X395" s="38"/>
      <c r="Y395" s="38"/>
      <c r="Z395" s="43"/>
      <c r="AA395" s="37"/>
    </row>
    <row r="396" spans="1:27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40"/>
      <c r="U396" s="38"/>
      <c r="V396" s="38"/>
      <c r="W396" s="38"/>
      <c r="X396" s="38"/>
      <c r="Y396" s="38"/>
      <c r="Z396" s="43"/>
      <c r="AA396" s="37"/>
    </row>
    <row r="397" spans="1:27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40"/>
      <c r="U397" s="38"/>
      <c r="V397" s="38"/>
      <c r="W397" s="38"/>
      <c r="X397" s="38"/>
      <c r="Y397" s="38"/>
      <c r="Z397" s="43"/>
      <c r="AA397" s="37"/>
    </row>
    <row r="398" spans="1:27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40"/>
      <c r="U398" s="38"/>
      <c r="V398" s="38"/>
      <c r="W398" s="38"/>
      <c r="X398" s="38"/>
      <c r="Y398" s="38"/>
      <c r="Z398" s="43"/>
      <c r="AA398" s="37"/>
    </row>
    <row r="399" spans="1:27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40"/>
      <c r="U399" s="38"/>
      <c r="V399" s="38"/>
      <c r="W399" s="38"/>
      <c r="X399" s="38"/>
      <c r="Y399" s="38"/>
      <c r="Z399" s="43"/>
      <c r="AA399" s="37"/>
    </row>
    <row r="400" spans="1:27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40"/>
      <c r="U400" s="38"/>
      <c r="V400" s="38"/>
      <c r="W400" s="38"/>
      <c r="X400" s="38"/>
      <c r="Y400" s="38"/>
      <c r="Z400" s="43"/>
      <c r="AA400" s="37"/>
    </row>
    <row r="401" spans="1:27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40"/>
      <c r="U401" s="38"/>
      <c r="V401" s="38"/>
      <c r="W401" s="38"/>
      <c r="X401" s="38"/>
      <c r="Y401" s="38"/>
      <c r="Z401" s="43"/>
      <c r="AA401" s="37"/>
    </row>
    <row r="402" spans="1:27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40"/>
      <c r="U402" s="38"/>
      <c r="V402" s="38"/>
      <c r="W402" s="38"/>
      <c r="X402" s="38"/>
      <c r="Y402" s="38"/>
      <c r="Z402" s="43"/>
      <c r="AA402" s="37"/>
    </row>
    <row r="403" spans="1:27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40"/>
      <c r="U403" s="38"/>
      <c r="V403" s="38"/>
      <c r="W403" s="38"/>
      <c r="X403" s="38"/>
      <c r="Y403" s="38"/>
      <c r="Z403" s="43"/>
      <c r="AA403" s="37"/>
    </row>
    <row r="404" spans="1:27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40"/>
      <c r="U404" s="38"/>
      <c r="V404" s="38"/>
      <c r="W404" s="38"/>
      <c r="X404" s="38"/>
      <c r="Y404" s="38"/>
      <c r="Z404" s="43"/>
      <c r="AA404" s="37"/>
    </row>
    <row r="405" spans="1:27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40"/>
      <c r="U405" s="38"/>
      <c r="V405" s="38"/>
      <c r="W405" s="38"/>
      <c r="X405" s="38"/>
      <c r="Y405" s="38"/>
      <c r="Z405" s="43"/>
      <c r="AA405" s="37"/>
    </row>
    <row r="406" spans="1:27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40"/>
      <c r="U406" s="38"/>
      <c r="V406" s="38"/>
      <c r="W406" s="38"/>
      <c r="X406" s="38"/>
      <c r="Y406" s="38"/>
      <c r="Z406" s="43"/>
      <c r="AA406" s="37"/>
    </row>
    <row r="407" spans="1:27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40"/>
      <c r="U407" s="38"/>
      <c r="V407" s="38"/>
      <c r="W407" s="38"/>
      <c r="X407" s="38"/>
      <c r="Y407" s="38"/>
      <c r="Z407" s="43"/>
      <c r="AA407" s="37"/>
    </row>
    <row r="408" spans="1:27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40"/>
      <c r="U408" s="38"/>
      <c r="V408" s="38"/>
      <c r="W408" s="38"/>
      <c r="X408" s="38"/>
      <c r="Y408" s="38"/>
      <c r="Z408" s="43"/>
      <c r="AA408" s="37"/>
    </row>
    <row r="409" spans="1:27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40"/>
      <c r="U409" s="38"/>
      <c r="V409" s="38"/>
      <c r="W409" s="38"/>
      <c r="X409" s="38"/>
      <c r="Y409" s="38"/>
      <c r="Z409" s="43"/>
      <c r="AA409" s="37"/>
    </row>
    <row r="410" spans="1:27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40"/>
      <c r="U410" s="38"/>
      <c r="V410" s="38"/>
      <c r="W410" s="38"/>
      <c r="X410" s="38"/>
      <c r="Y410" s="38"/>
      <c r="Z410" s="43"/>
      <c r="AA410" s="37"/>
    </row>
    <row r="411" spans="1:27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40"/>
      <c r="U411" s="38"/>
      <c r="V411" s="38"/>
      <c r="W411" s="38"/>
      <c r="X411" s="38"/>
      <c r="Y411" s="38"/>
      <c r="Z411" s="43"/>
      <c r="AA411" s="37"/>
    </row>
    <row r="412" spans="1:27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40"/>
      <c r="U412" s="38"/>
      <c r="V412" s="38"/>
      <c r="W412" s="38"/>
      <c r="X412" s="38"/>
      <c r="Y412" s="38"/>
      <c r="Z412" s="43"/>
      <c r="AA412" s="37"/>
    </row>
    <row r="413" spans="1:27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40"/>
      <c r="U413" s="38"/>
      <c r="V413" s="38"/>
      <c r="W413" s="38"/>
      <c r="X413" s="38"/>
      <c r="Y413" s="38"/>
      <c r="Z413" s="43"/>
      <c r="AA413" s="37"/>
    </row>
    <row r="414" spans="1:27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40"/>
      <c r="U414" s="38"/>
      <c r="V414" s="38"/>
      <c r="W414" s="38"/>
      <c r="X414" s="38"/>
      <c r="Y414" s="38"/>
      <c r="Z414" s="43"/>
      <c r="AA414" s="37"/>
    </row>
    <row r="415" spans="1:27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40"/>
      <c r="U415" s="38"/>
      <c r="V415" s="38"/>
      <c r="W415" s="38"/>
      <c r="X415" s="38"/>
      <c r="Y415" s="38"/>
      <c r="Z415" s="43"/>
      <c r="AA415" s="37"/>
    </row>
    <row r="416" spans="1:27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40"/>
      <c r="U416" s="38"/>
      <c r="V416" s="38"/>
      <c r="W416" s="38"/>
      <c r="X416" s="38"/>
      <c r="Y416" s="38"/>
      <c r="Z416" s="43"/>
      <c r="AA416" s="37"/>
    </row>
    <row r="417" spans="1:27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40"/>
      <c r="U417" s="38"/>
      <c r="V417" s="38"/>
      <c r="W417" s="38"/>
      <c r="X417" s="38"/>
      <c r="Y417" s="38"/>
      <c r="Z417" s="43"/>
      <c r="AA417" s="37"/>
    </row>
    <row r="418" spans="1:27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40"/>
      <c r="U418" s="38"/>
      <c r="V418" s="38"/>
      <c r="W418" s="38"/>
      <c r="X418" s="38"/>
      <c r="Y418" s="38"/>
      <c r="Z418" s="43"/>
      <c r="AA418" s="37"/>
    </row>
    <row r="419" spans="1:27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40"/>
      <c r="U419" s="38"/>
      <c r="V419" s="38"/>
      <c r="W419" s="38"/>
      <c r="X419" s="38"/>
      <c r="Y419" s="38"/>
      <c r="Z419" s="43"/>
      <c r="AA419" s="37"/>
    </row>
    <row r="420" spans="1:27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40"/>
      <c r="U420" s="38"/>
      <c r="V420" s="38"/>
      <c r="W420" s="38"/>
      <c r="X420" s="38"/>
      <c r="Y420" s="38"/>
      <c r="Z420" s="43"/>
      <c r="AA420" s="37"/>
    </row>
    <row r="421" spans="1:27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40"/>
      <c r="U421" s="38"/>
      <c r="V421" s="38"/>
      <c r="W421" s="38"/>
      <c r="X421" s="38"/>
      <c r="Y421" s="38"/>
      <c r="Z421" s="43"/>
      <c r="AA421" s="37"/>
    </row>
    <row r="422" spans="1:27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40"/>
      <c r="U422" s="38"/>
      <c r="V422" s="38"/>
      <c r="W422" s="38"/>
      <c r="X422" s="38"/>
      <c r="Y422" s="38"/>
      <c r="Z422" s="43"/>
      <c r="AA422" s="37"/>
    </row>
    <row r="423" spans="1:27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40"/>
      <c r="U423" s="38"/>
      <c r="V423" s="38"/>
      <c r="W423" s="38"/>
      <c r="X423" s="38"/>
      <c r="Y423" s="38"/>
      <c r="Z423" s="43"/>
      <c r="AA423" s="37"/>
    </row>
    <row r="424" spans="1:27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40"/>
      <c r="U424" s="38"/>
      <c r="V424" s="38"/>
      <c r="W424" s="38"/>
      <c r="X424" s="38"/>
      <c r="Y424" s="38"/>
      <c r="Z424" s="43"/>
      <c r="AA424" s="37"/>
    </row>
    <row r="425" spans="1:27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40"/>
      <c r="U425" s="38"/>
      <c r="V425" s="38"/>
      <c r="W425" s="38"/>
      <c r="X425" s="38"/>
      <c r="Y425" s="38"/>
      <c r="Z425" s="43"/>
      <c r="AA425" s="37"/>
    </row>
    <row r="426" spans="1:27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40"/>
      <c r="U426" s="38"/>
      <c r="V426" s="38"/>
      <c r="W426" s="38"/>
      <c r="X426" s="38"/>
      <c r="Y426" s="38"/>
      <c r="Z426" s="43"/>
      <c r="AA426" s="37"/>
    </row>
    <row r="427" spans="1:27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40"/>
      <c r="U427" s="38"/>
      <c r="V427" s="38"/>
      <c r="W427" s="38"/>
      <c r="X427" s="38"/>
      <c r="Y427" s="38"/>
      <c r="Z427" s="43"/>
      <c r="AA427" s="37"/>
    </row>
    <row r="428" spans="1:27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40"/>
      <c r="U428" s="38"/>
      <c r="V428" s="38"/>
      <c r="W428" s="38"/>
      <c r="X428" s="38"/>
      <c r="Y428" s="38"/>
      <c r="Z428" s="43"/>
      <c r="AA428" s="37"/>
    </row>
    <row r="429" spans="1:27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40"/>
      <c r="U429" s="38"/>
      <c r="V429" s="38"/>
      <c r="W429" s="38"/>
      <c r="X429" s="38"/>
      <c r="Y429" s="38"/>
      <c r="Z429" s="43"/>
      <c r="AA429" s="37"/>
    </row>
    <row r="430" spans="1:27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40"/>
      <c r="U430" s="38"/>
      <c r="V430" s="38"/>
      <c r="W430" s="38"/>
      <c r="X430" s="38"/>
      <c r="Y430" s="38"/>
      <c r="Z430" s="43"/>
      <c r="AA430" s="37"/>
    </row>
    <row r="431" spans="1:27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40"/>
      <c r="U431" s="38"/>
      <c r="V431" s="38"/>
      <c r="W431" s="38"/>
      <c r="X431" s="38"/>
      <c r="Y431" s="38"/>
      <c r="Z431" s="43"/>
      <c r="AA431" s="37"/>
    </row>
    <row r="432" spans="1:27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40"/>
      <c r="U432" s="38"/>
      <c r="V432" s="38"/>
      <c r="W432" s="38"/>
      <c r="X432" s="38"/>
      <c r="Y432" s="38"/>
      <c r="Z432" s="43"/>
      <c r="AA432" s="37"/>
    </row>
    <row r="433" spans="1:27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40"/>
      <c r="U433" s="38"/>
      <c r="V433" s="38"/>
      <c r="W433" s="38"/>
      <c r="X433" s="38"/>
      <c r="Y433" s="38"/>
      <c r="Z433" s="43"/>
      <c r="AA433" s="37"/>
    </row>
    <row r="434" spans="1:27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40"/>
      <c r="U434" s="38"/>
      <c r="V434" s="38"/>
      <c r="W434" s="38"/>
      <c r="X434" s="38"/>
      <c r="Y434" s="38"/>
      <c r="Z434" s="43"/>
      <c r="AA434" s="37"/>
    </row>
    <row r="435" spans="1:27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40"/>
      <c r="U435" s="38"/>
      <c r="V435" s="38"/>
      <c r="W435" s="38"/>
      <c r="X435" s="38"/>
      <c r="Y435" s="38"/>
      <c r="Z435" s="43"/>
      <c r="AA435" s="37"/>
    </row>
    <row r="436" spans="1:27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40"/>
      <c r="U436" s="38"/>
      <c r="V436" s="38"/>
      <c r="W436" s="38"/>
      <c r="X436" s="38"/>
      <c r="Y436" s="38"/>
      <c r="Z436" s="43"/>
      <c r="AA436" s="37"/>
    </row>
    <row r="437" spans="1:27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40"/>
      <c r="U437" s="38"/>
      <c r="V437" s="38"/>
      <c r="W437" s="38"/>
      <c r="X437" s="38"/>
      <c r="Y437" s="38"/>
      <c r="Z437" s="43"/>
      <c r="AA437" s="37"/>
    </row>
    <row r="438" spans="1:27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40"/>
      <c r="U438" s="38"/>
      <c r="V438" s="38"/>
      <c r="W438" s="38"/>
      <c r="X438" s="38"/>
      <c r="Y438" s="38"/>
      <c r="Z438" s="43"/>
      <c r="AA438" s="37"/>
    </row>
    <row r="439" spans="1:27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40"/>
      <c r="U439" s="38"/>
      <c r="V439" s="38"/>
      <c r="W439" s="38"/>
      <c r="X439" s="38"/>
      <c r="Y439" s="38"/>
      <c r="Z439" s="43"/>
      <c r="AA439" s="37"/>
    </row>
    <row r="440" spans="1:27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40"/>
      <c r="U440" s="38"/>
      <c r="V440" s="38"/>
      <c r="W440" s="38"/>
      <c r="X440" s="38"/>
      <c r="Y440" s="38"/>
      <c r="Z440" s="43"/>
      <c r="AA440" s="37"/>
    </row>
    <row r="441" spans="1:27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40"/>
      <c r="U441" s="38"/>
      <c r="V441" s="38"/>
      <c r="W441" s="38"/>
      <c r="X441" s="38"/>
      <c r="Y441" s="38"/>
      <c r="Z441" s="43"/>
      <c r="AA441" s="37"/>
    </row>
    <row r="442" spans="1:27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40"/>
      <c r="U442" s="38"/>
      <c r="V442" s="38"/>
      <c r="W442" s="38"/>
      <c r="X442" s="38"/>
      <c r="Y442" s="38"/>
      <c r="Z442" s="43"/>
      <c r="AA442" s="37"/>
    </row>
    <row r="443" spans="1:27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40"/>
      <c r="U443" s="38"/>
      <c r="V443" s="38"/>
      <c r="W443" s="38"/>
      <c r="X443" s="38"/>
      <c r="Y443" s="38"/>
      <c r="Z443" s="43"/>
      <c r="AA443" s="37"/>
    </row>
    <row r="444" spans="1:27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40"/>
      <c r="U444" s="38"/>
      <c r="V444" s="38"/>
      <c r="W444" s="38"/>
      <c r="X444" s="38"/>
      <c r="Y444" s="38"/>
      <c r="Z444" s="43"/>
      <c r="AA444" s="37"/>
    </row>
    <row r="445" spans="1:27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40"/>
      <c r="U445" s="38"/>
      <c r="V445" s="38"/>
      <c r="W445" s="38"/>
      <c r="X445" s="38"/>
      <c r="Y445" s="38"/>
      <c r="Z445" s="43"/>
      <c r="AA445" s="37"/>
    </row>
    <row r="446" spans="1:27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40"/>
      <c r="U446" s="38"/>
      <c r="V446" s="38"/>
      <c r="W446" s="38"/>
      <c r="X446" s="38"/>
      <c r="Y446" s="38"/>
      <c r="Z446" s="43"/>
      <c r="AA446" s="37"/>
    </row>
    <row r="447" spans="1:27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40"/>
      <c r="U447" s="38"/>
      <c r="V447" s="38"/>
      <c r="W447" s="38"/>
      <c r="X447" s="38"/>
      <c r="Y447" s="38"/>
      <c r="Z447" s="43"/>
      <c r="AA447" s="37"/>
    </row>
    <row r="448" spans="1:27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40"/>
      <c r="U448" s="38"/>
      <c r="V448" s="38"/>
      <c r="W448" s="38"/>
      <c r="X448" s="38"/>
      <c r="Y448" s="38"/>
      <c r="Z448" s="43"/>
      <c r="AA448" s="37"/>
    </row>
    <row r="449" spans="1:27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40"/>
      <c r="U449" s="38"/>
      <c r="V449" s="38"/>
      <c r="W449" s="38"/>
      <c r="X449" s="38"/>
      <c r="Y449" s="38"/>
      <c r="Z449" s="43"/>
      <c r="AA449" s="37"/>
    </row>
    <row r="450" spans="1:27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40"/>
      <c r="U450" s="38"/>
      <c r="V450" s="38"/>
      <c r="W450" s="38"/>
      <c r="X450" s="38"/>
      <c r="Y450" s="38"/>
      <c r="Z450" s="43"/>
      <c r="AA450" s="37"/>
    </row>
    <row r="451" spans="1:27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40"/>
      <c r="U451" s="38"/>
      <c r="V451" s="38"/>
      <c r="W451" s="38"/>
      <c r="X451" s="38"/>
      <c r="Y451" s="38"/>
      <c r="Z451" s="43"/>
      <c r="AA451" s="37"/>
    </row>
    <row r="452" spans="1:27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40"/>
      <c r="U452" s="38"/>
      <c r="V452" s="38"/>
      <c r="W452" s="38"/>
      <c r="X452" s="38"/>
      <c r="Y452" s="38"/>
      <c r="Z452" s="43"/>
      <c r="AA452" s="37"/>
    </row>
    <row r="453" spans="1:27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40"/>
      <c r="U453" s="38"/>
      <c r="V453" s="38"/>
      <c r="W453" s="38"/>
      <c r="X453" s="38"/>
      <c r="Y453" s="38"/>
      <c r="Z453" s="43"/>
      <c r="AA453" s="37"/>
    </row>
    <row r="454" spans="1:27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40"/>
      <c r="U454" s="38"/>
      <c r="V454" s="38"/>
      <c r="W454" s="38"/>
      <c r="X454" s="38"/>
      <c r="Y454" s="38"/>
      <c r="Z454" s="43"/>
      <c r="AA454" s="37"/>
    </row>
    <row r="455" spans="1:27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40"/>
      <c r="U455" s="38"/>
      <c r="V455" s="38"/>
      <c r="W455" s="38"/>
      <c r="X455" s="38"/>
      <c r="Y455" s="38"/>
      <c r="Z455" s="43"/>
      <c r="AA455" s="37"/>
    </row>
    <row r="456" spans="1:27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40"/>
      <c r="U456" s="38"/>
      <c r="V456" s="38"/>
      <c r="W456" s="38"/>
      <c r="X456" s="38"/>
      <c r="Y456" s="38"/>
      <c r="Z456" s="43"/>
      <c r="AA456" s="37"/>
    </row>
    <row r="457" spans="1:27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40"/>
      <c r="U457" s="38"/>
      <c r="V457" s="38"/>
      <c r="W457" s="38"/>
      <c r="X457" s="38"/>
      <c r="Y457" s="38"/>
      <c r="Z457" s="43"/>
      <c r="AA457" s="37"/>
    </row>
    <row r="458" spans="1:27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40"/>
      <c r="U458" s="38"/>
      <c r="V458" s="38"/>
      <c r="W458" s="38"/>
      <c r="X458" s="38"/>
      <c r="Y458" s="38"/>
      <c r="Z458" s="43"/>
      <c r="AA458" s="37"/>
    </row>
    <row r="459" spans="1:27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40"/>
      <c r="U459" s="38"/>
      <c r="V459" s="38"/>
      <c r="W459" s="38"/>
      <c r="X459" s="38"/>
      <c r="Y459" s="38"/>
      <c r="Z459" s="43"/>
      <c r="AA459" s="37"/>
    </row>
    <row r="460" spans="1:27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40"/>
      <c r="U460" s="38"/>
      <c r="V460" s="38"/>
      <c r="W460" s="38"/>
      <c r="X460" s="38"/>
      <c r="Y460" s="38"/>
      <c r="Z460" s="43"/>
      <c r="AA460" s="37"/>
    </row>
    <row r="461" spans="1:27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40"/>
      <c r="U461" s="38"/>
      <c r="V461" s="38"/>
      <c r="W461" s="38"/>
      <c r="X461" s="38"/>
      <c r="Y461" s="38"/>
      <c r="Z461" s="43"/>
      <c r="AA461" s="37"/>
    </row>
    <row r="462" spans="1:27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40"/>
      <c r="U462" s="38"/>
      <c r="V462" s="38"/>
      <c r="W462" s="38"/>
      <c r="X462" s="38"/>
      <c r="Y462" s="38"/>
      <c r="Z462" s="43"/>
      <c r="AA462" s="37"/>
    </row>
    <row r="463" spans="1:27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40"/>
      <c r="U463" s="38"/>
      <c r="V463" s="38"/>
      <c r="W463" s="38"/>
      <c r="X463" s="38"/>
      <c r="Y463" s="38"/>
      <c r="Z463" s="43"/>
      <c r="AA463" s="37"/>
    </row>
    <row r="464" spans="1:27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40"/>
      <c r="U464" s="38"/>
      <c r="V464" s="38"/>
      <c r="W464" s="38"/>
      <c r="X464" s="38"/>
      <c r="Y464" s="38"/>
      <c r="Z464" s="43"/>
      <c r="AA464" s="37"/>
    </row>
    <row r="465" spans="1:27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40"/>
      <c r="U465" s="38"/>
      <c r="V465" s="38"/>
      <c r="W465" s="38"/>
      <c r="X465" s="38"/>
      <c r="Y465" s="38"/>
      <c r="Z465" s="43"/>
      <c r="AA465" s="37"/>
    </row>
    <row r="466" spans="1:27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40"/>
      <c r="U466" s="38"/>
      <c r="V466" s="38"/>
      <c r="W466" s="38"/>
      <c r="X466" s="38"/>
      <c r="Y466" s="38"/>
      <c r="Z466" s="43"/>
      <c r="AA466" s="37"/>
    </row>
    <row r="467" spans="1:27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40"/>
      <c r="U467" s="38"/>
      <c r="V467" s="38"/>
      <c r="W467" s="38"/>
      <c r="X467" s="38"/>
      <c r="Y467" s="38"/>
      <c r="Z467" s="43"/>
      <c r="AA467" s="37"/>
    </row>
    <row r="468" spans="1:27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40"/>
      <c r="U468" s="38"/>
      <c r="V468" s="38"/>
      <c r="W468" s="38"/>
      <c r="X468" s="38"/>
      <c r="Y468" s="38"/>
      <c r="Z468" s="43"/>
      <c r="AA468" s="37"/>
    </row>
    <row r="469" spans="1:27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40"/>
      <c r="U469" s="38"/>
      <c r="V469" s="38"/>
      <c r="W469" s="38"/>
      <c r="X469" s="38"/>
      <c r="Y469" s="38"/>
      <c r="Z469" s="43"/>
      <c r="AA469" s="37"/>
    </row>
    <row r="470" spans="1:27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40"/>
      <c r="U470" s="38"/>
      <c r="V470" s="38"/>
      <c r="W470" s="38"/>
      <c r="X470" s="38"/>
      <c r="Y470" s="38"/>
      <c r="Z470" s="43"/>
      <c r="AA470" s="37"/>
    </row>
    <row r="471" spans="1:27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40"/>
      <c r="U471" s="38"/>
      <c r="V471" s="38"/>
      <c r="W471" s="38"/>
      <c r="X471" s="38"/>
      <c r="Y471" s="38"/>
      <c r="Z471" s="43"/>
      <c r="AA471" s="37"/>
    </row>
    <row r="472" spans="1:27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40"/>
      <c r="U472" s="38"/>
      <c r="V472" s="38"/>
      <c r="W472" s="38"/>
      <c r="X472" s="38"/>
      <c r="Y472" s="38"/>
      <c r="Z472" s="43"/>
      <c r="AA472" s="37"/>
    </row>
    <row r="473" spans="1:27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40"/>
      <c r="U473" s="38"/>
      <c r="V473" s="38"/>
      <c r="W473" s="38"/>
      <c r="X473" s="38"/>
      <c r="Y473" s="38"/>
      <c r="Z473" s="43"/>
      <c r="AA473" s="37"/>
    </row>
    <row r="474" spans="1:27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40"/>
      <c r="U474" s="38"/>
      <c r="V474" s="38"/>
      <c r="W474" s="38"/>
      <c r="X474" s="38"/>
      <c r="Y474" s="38"/>
      <c r="Z474" s="43"/>
      <c r="AA474" s="37"/>
    </row>
    <row r="475" spans="1:27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40"/>
      <c r="U475" s="38"/>
      <c r="V475" s="38"/>
      <c r="W475" s="38"/>
      <c r="X475" s="38"/>
      <c r="Y475" s="38"/>
      <c r="Z475" s="43"/>
      <c r="AA475" s="37"/>
    </row>
    <row r="476" spans="1:27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40"/>
      <c r="U476" s="38"/>
      <c r="V476" s="38"/>
      <c r="W476" s="38"/>
      <c r="X476" s="38"/>
      <c r="Y476" s="38"/>
      <c r="Z476" s="43"/>
      <c r="AA476" s="37"/>
    </row>
    <row r="477" spans="1:27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40"/>
      <c r="U477" s="38"/>
      <c r="V477" s="38"/>
      <c r="W477" s="38"/>
      <c r="X477" s="38"/>
      <c r="Y477" s="38"/>
      <c r="Z477" s="43"/>
      <c r="AA477" s="37"/>
    </row>
    <row r="478" spans="1:27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40"/>
      <c r="U478" s="38"/>
      <c r="V478" s="38"/>
      <c r="W478" s="38"/>
      <c r="X478" s="38"/>
      <c r="Y478" s="38"/>
      <c r="Z478" s="43"/>
      <c r="AA478" s="37"/>
    </row>
    <row r="479" spans="1:27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40"/>
      <c r="U479" s="38"/>
      <c r="V479" s="38"/>
      <c r="W479" s="38"/>
      <c r="X479" s="38"/>
      <c r="Y479" s="38"/>
      <c r="Z479" s="43"/>
      <c r="AA479" s="37"/>
    </row>
    <row r="480" spans="1:27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40"/>
      <c r="U480" s="38"/>
      <c r="V480" s="38"/>
      <c r="W480" s="38"/>
      <c r="X480" s="38"/>
      <c r="Y480" s="38"/>
      <c r="Z480" s="43"/>
      <c r="AA480" s="37"/>
    </row>
    <row r="481" spans="1:27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40"/>
      <c r="U481" s="38"/>
      <c r="V481" s="38"/>
      <c r="W481" s="38"/>
      <c r="X481" s="38"/>
      <c r="Y481" s="38"/>
      <c r="Z481" s="43"/>
      <c r="AA481" s="37"/>
    </row>
    <row r="482" spans="1:27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40"/>
      <c r="U482" s="38"/>
      <c r="V482" s="38"/>
      <c r="W482" s="38"/>
      <c r="X482" s="38"/>
      <c r="Y482" s="38"/>
      <c r="Z482" s="43"/>
      <c r="AA482" s="37"/>
    </row>
    <row r="483" spans="1:27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40"/>
      <c r="U483" s="38"/>
      <c r="V483" s="38"/>
      <c r="W483" s="38"/>
      <c r="X483" s="38"/>
      <c r="Y483" s="38"/>
      <c r="Z483" s="43"/>
      <c r="AA483" s="37"/>
    </row>
    <row r="484" spans="1:27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40"/>
      <c r="U484" s="38"/>
      <c r="V484" s="38"/>
      <c r="W484" s="38"/>
      <c r="X484" s="38"/>
      <c r="Y484" s="38"/>
      <c r="Z484" s="43"/>
      <c r="AA484" s="37"/>
    </row>
    <row r="485" spans="1:27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40"/>
      <c r="U485" s="38"/>
      <c r="V485" s="38"/>
      <c r="W485" s="38"/>
      <c r="X485" s="38"/>
      <c r="Y485" s="38"/>
      <c r="Z485" s="43"/>
      <c r="AA485" s="37"/>
    </row>
    <row r="486" spans="1:27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40"/>
      <c r="U486" s="38"/>
      <c r="V486" s="38"/>
      <c r="W486" s="38"/>
      <c r="X486" s="38"/>
      <c r="Y486" s="38"/>
      <c r="Z486" s="43"/>
      <c r="AA486" s="37"/>
    </row>
    <row r="487" spans="1:27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40"/>
      <c r="U487" s="38"/>
      <c r="V487" s="38"/>
      <c r="W487" s="38"/>
      <c r="X487" s="38"/>
      <c r="Y487" s="38"/>
      <c r="Z487" s="43"/>
      <c r="AA487" s="37"/>
    </row>
    <row r="488" spans="1:27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40"/>
      <c r="U488" s="38"/>
      <c r="V488" s="38"/>
      <c r="W488" s="38"/>
      <c r="X488" s="38"/>
      <c r="Y488" s="38"/>
      <c r="Z488" s="43"/>
      <c r="AA488" s="37"/>
    </row>
    <row r="489" spans="1:27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40"/>
      <c r="U489" s="38"/>
      <c r="V489" s="38"/>
      <c r="W489" s="38"/>
      <c r="X489" s="38"/>
      <c r="Y489" s="38"/>
      <c r="Z489" s="43"/>
      <c r="AA489" s="37"/>
    </row>
    <row r="490" spans="1:27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40"/>
      <c r="U490" s="38"/>
      <c r="V490" s="38"/>
      <c r="W490" s="38"/>
      <c r="X490" s="38"/>
      <c r="Y490" s="38"/>
      <c r="Z490" s="43"/>
      <c r="AA490" s="37"/>
    </row>
    <row r="491" spans="1:27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40"/>
      <c r="U491" s="38"/>
      <c r="V491" s="38"/>
      <c r="W491" s="38"/>
      <c r="X491" s="38"/>
      <c r="Y491" s="38"/>
      <c r="Z491" s="43"/>
      <c r="AA491" s="37"/>
    </row>
    <row r="492" spans="1:27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40"/>
      <c r="U492" s="38"/>
      <c r="V492" s="38"/>
      <c r="W492" s="38"/>
      <c r="X492" s="38"/>
      <c r="Y492" s="38"/>
      <c r="Z492" s="43"/>
      <c r="AA492" s="37"/>
    </row>
    <row r="493" spans="1:27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40"/>
      <c r="U493" s="38"/>
      <c r="V493" s="38"/>
      <c r="W493" s="38"/>
      <c r="X493" s="38"/>
      <c r="Y493" s="38"/>
      <c r="Z493" s="43"/>
      <c r="AA493" s="37"/>
    </row>
    <row r="494" spans="1:27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40"/>
      <c r="U494" s="38"/>
      <c r="V494" s="38"/>
      <c r="W494" s="38"/>
      <c r="X494" s="38"/>
      <c r="Y494" s="38"/>
      <c r="Z494" s="43"/>
      <c r="AA494" s="37"/>
    </row>
    <row r="495" spans="1:27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40"/>
      <c r="U495" s="38"/>
      <c r="V495" s="38"/>
      <c r="W495" s="38"/>
      <c r="X495" s="38"/>
      <c r="Y495" s="38"/>
      <c r="Z495" s="43"/>
      <c r="AA495" s="37"/>
    </row>
    <row r="496" spans="1:27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40"/>
      <c r="U496" s="38"/>
      <c r="V496" s="38"/>
      <c r="W496" s="38"/>
      <c r="X496" s="38"/>
      <c r="Y496" s="38"/>
      <c r="Z496" s="43"/>
      <c r="AA496" s="37"/>
    </row>
    <row r="497" spans="1:27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40"/>
      <c r="U497" s="38"/>
      <c r="V497" s="38"/>
      <c r="W497" s="38"/>
      <c r="X497" s="38"/>
      <c r="Y497" s="38"/>
      <c r="Z497" s="43"/>
      <c r="AA497" s="37"/>
    </row>
    <row r="498" spans="1:27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40"/>
      <c r="U498" s="38"/>
      <c r="V498" s="38"/>
      <c r="W498" s="38"/>
      <c r="X498" s="38"/>
      <c r="Y498" s="38"/>
      <c r="Z498" s="43"/>
      <c r="AA498" s="37"/>
    </row>
    <row r="499" spans="1:27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40"/>
      <c r="U499" s="38"/>
      <c r="V499" s="38"/>
      <c r="W499" s="38"/>
      <c r="X499" s="38"/>
      <c r="Y499" s="38"/>
      <c r="Z499" s="43"/>
      <c r="AA499" s="37"/>
    </row>
    <row r="500" spans="1:27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40"/>
      <c r="U500" s="38"/>
      <c r="V500" s="38"/>
      <c r="W500" s="38"/>
      <c r="X500" s="38"/>
      <c r="Y500" s="38"/>
      <c r="Z500" s="43"/>
      <c r="AA500" s="37"/>
    </row>
    <row r="501" spans="1:27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40"/>
      <c r="U501" s="38"/>
      <c r="V501" s="38"/>
      <c r="W501" s="38"/>
      <c r="X501" s="38"/>
      <c r="Y501" s="38"/>
      <c r="Z501" s="43"/>
      <c r="AA501" s="37"/>
    </row>
    <row r="502" spans="1:27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40"/>
      <c r="U502" s="38"/>
      <c r="V502" s="38"/>
      <c r="W502" s="38"/>
      <c r="X502" s="38"/>
      <c r="Y502" s="38"/>
      <c r="Z502" s="43"/>
      <c r="AA502" s="37"/>
    </row>
    <row r="503" spans="1:27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40"/>
      <c r="U503" s="38"/>
      <c r="V503" s="38"/>
      <c r="W503" s="38"/>
      <c r="X503" s="38"/>
      <c r="Y503" s="38"/>
      <c r="Z503" s="43"/>
      <c r="AA503" s="37"/>
    </row>
    <row r="504" spans="1:27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40"/>
      <c r="U504" s="38"/>
      <c r="V504" s="38"/>
      <c r="W504" s="38"/>
      <c r="X504" s="38"/>
      <c r="Y504" s="38"/>
      <c r="Z504" s="43"/>
      <c r="AA504" s="37"/>
    </row>
    <row r="505" spans="1:27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40"/>
      <c r="U505" s="38"/>
      <c r="V505" s="38"/>
      <c r="W505" s="38"/>
      <c r="X505" s="38"/>
      <c r="Y505" s="38"/>
      <c r="Z505" s="43"/>
      <c r="AA505" s="37"/>
    </row>
    <row r="506" spans="1:27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40"/>
      <c r="U506" s="38"/>
      <c r="V506" s="38"/>
      <c r="W506" s="38"/>
      <c r="X506" s="38"/>
      <c r="Y506" s="38"/>
      <c r="Z506" s="43"/>
      <c r="AA506" s="37"/>
    </row>
    <row r="507" spans="1:27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40"/>
      <c r="U507" s="38"/>
      <c r="V507" s="38"/>
      <c r="W507" s="38"/>
      <c r="X507" s="38"/>
      <c r="Y507" s="38"/>
      <c r="Z507" s="43"/>
      <c r="AA507" s="37"/>
    </row>
    <row r="508" spans="1:27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40"/>
      <c r="U508" s="38"/>
      <c r="V508" s="38"/>
      <c r="W508" s="38"/>
      <c r="X508" s="38"/>
      <c r="Y508" s="38"/>
      <c r="Z508" s="43"/>
      <c r="AA508" s="37"/>
    </row>
    <row r="509" spans="1:27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40"/>
      <c r="U509" s="38"/>
      <c r="V509" s="38"/>
      <c r="W509" s="38"/>
      <c r="X509" s="38"/>
      <c r="Y509" s="38"/>
      <c r="Z509" s="43"/>
      <c r="AA509" s="37"/>
    </row>
    <row r="510" spans="1:27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40"/>
      <c r="U510" s="38"/>
      <c r="V510" s="38"/>
      <c r="W510" s="38"/>
      <c r="X510" s="38"/>
      <c r="Y510" s="38"/>
      <c r="Z510" s="43"/>
      <c r="AA510" s="37"/>
    </row>
    <row r="511" spans="1:27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40"/>
      <c r="U511" s="38"/>
      <c r="V511" s="38"/>
      <c r="W511" s="38"/>
      <c r="X511" s="38"/>
      <c r="Y511" s="38"/>
      <c r="Z511" s="43"/>
      <c r="AA511" s="37"/>
    </row>
    <row r="512" spans="1:27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40"/>
      <c r="U512" s="38"/>
      <c r="V512" s="38"/>
      <c r="W512" s="38"/>
      <c r="X512" s="38"/>
      <c r="Y512" s="38"/>
      <c r="Z512" s="43"/>
      <c r="AA512" s="37"/>
    </row>
    <row r="513" spans="1:27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40"/>
      <c r="U513" s="38"/>
      <c r="V513" s="38"/>
      <c r="W513" s="38"/>
      <c r="X513" s="38"/>
      <c r="Y513" s="38"/>
      <c r="Z513" s="43"/>
      <c r="AA513" s="37"/>
    </row>
    <row r="514" spans="1:27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40"/>
      <c r="U514" s="38"/>
      <c r="V514" s="38"/>
      <c r="W514" s="38"/>
      <c r="X514" s="38"/>
      <c r="Y514" s="38"/>
      <c r="Z514" s="43"/>
      <c r="AA514" s="37"/>
    </row>
    <row r="515" spans="1:27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40"/>
      <c r="U515" s="38"/>
      <c r="V515" s="38"/>
      <c r="W515" s="38"/>
      <c r="X515" s="38"/>
      <c r="Y515" s="38"/>
      <c r="Z515" s="43"/>
      <c r="AA515" s="37"/>
    </row>
    <row r="516" spans="1:27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40"/>
      <c r="U516" s="38"/>
      <c r="V516" s="38"/>
      <c r="W516" s="38"/>
      <c r="X516" s="38"/>
      <c r="Y516" s="38"/>
      <c r="Z516" s="43"/>
      <c r="AA516" s="37"/>
    </row>
    <row r="517" spans="1:27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40"/>
      <c r="U517" s="38"/>
      <c r="V517" s="38"/>
      <c r="W517" s="38"/>
      <c r="X517" s="38"/>
      <c r="Y517" s="38"/>
      <c r="Z517" s="43"/>
      <c r="AA517" s="37"/>
    </row>
    <row r="518" spans="1:27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40"/>
      <c r="U518" s="38"/>
      <c r="V518" s="38"/>
      <c r="W518" s="38"/>
      <c r="X518" s="38"/>
      <c r="Y518" s="38"/>
      <c r="Z518" s="43"/>
      <c r="AA518" s="37"/>
    </row>
    <row r="519" spans="1:27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40"/>
      <c r="U519" s="38"/>
      <c r="V519" s="38"/>
      <c r="W519" s="38"/>
      <c r="X519" s="38"/>
      <c r="Y519" s="38"/>
      <c r="Z519" s="43"/>
      <c r="AA519" s="37"/>
    </row>
    <row r="520" spans="1:27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40"/>
      <c r="U520" s="38"/>
      <c r="V520" s="38"/>
      <c r="W520" s="38"/>
      <c r="X520" s="38"/>
      <c r="Y520" s="38"/>
      <c r="Z520" s="43"/>
      <c r="AA520" s="37"/>
    </row>
    <row r="521" spans="1:27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40"/>
      <c r="U521" s="38"/>
      <c r="V521" s="38"/>
      <c r="W521" s="38"/>
      <c r="X521" s="38"/>
      <c r="Y521" s="38"/>
      <c r="Z521" s="43"/>
      <c r="AA521" s="37"/>
    </row>
    <row r="522" spans="1:27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40"/>
      <c r="U522" s="38"/>
      <c r="V522" s="38"/>
      <c r="W522" s="38"/>
      <c r="X522" s="38"/>
      <c r="Y522" s="38"/>
      <c r="Z522" s="43"/>
      <c r="AA522" s="37"/>
    </row>
    <row r="523" spans="1:27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40"/>
      <c r="U523" s="38"/>
      <c r="V523" s="38"/>
      <c r="W523" s="38"/>
      <c r="X523" s="38"/>
      <c r="Y523" s="38"/>
      <c r="Z523" s="43"/>
      <c r="AA523" s="37"/>
    </row>
    <row r="524" spans="1:27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40"/>
      <c r="U524" s="38"/>
      <c r="V524" s="38"/>
      <c r="W524" s="38"/>
      <c r="X524" s="38"/>
      <c r="Y524" s="38"/>
      <c r="Z524" s="43"/>
      <c r="AA524" s="37"/>
    </row>
    <row r="525" spans="1:27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40"/>
      <c r="U525" s="38"/>
      <c r="V525" s="38"/>
      <c r="W525" s="38"/>
      <c r="X525" s="38"/>
      <c r="Y525" s="38"/>
      <c r="Z525" s="43"/>
      <c r="AA525" s="37"/>
    </row>
    <row r="526" spans="1:27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40"/>
      <c r="U526" s="38"/>
      <c r="V526" s="38"/>
      <c r="W526" s="38"/>
      <c r="X526" s="38"/>
      <c r="Y526" s="38"/>
      <c r="Z526" s="43"/>
      <c r="AA526" s="37"/>
    </row>
    <row r="527" spans="1:27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40"/>
      <c r="U527" s="38"/>
      <c r="V527" s="38"/>
      <c r="W527" s="38"/>
      <c r="X527" s="38"/>
      <c r="Y527" s="38"/>
      <c r="Z527" s="43"/>
      <c r="AA527" s="37"/>
    </row>
    <row r="528" spans="1:27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40"/>
      <c r="U528" s="38"/>
      <c r="V528" s="38"/>
      <c r="W528" s="38"/>
      <c r="X528" s="38"/>
      <c r="Y528" s="38"/>
      <c r="Z528" s="43"/>
      <c r="AA528" s="37"/>
    </row>
    <row r="529" spans="1:27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40"/>
      <c r="U529" s="38"/>
      <c r="V529" s="38"/>
      <c r="W529" s="38"/>
      <c r="X529" s="38"/>
      <c r="Y529" s="38"/>
      <c r="Z529" s="43"/>
      <c r="AA529" s="37"/>
    </row>
    <row r="530" spans="1:27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40"/>
      <c r="U530" s="38"/>
      <c r="V530" s="38"/>
      <c r="W530" s="38"/>
      <c r="X530" s="38"/>
      <c r="Y530" s="38"/>
      <c r="Z530" s="43"/>
      <c r="AA530" s="37"/>
    </row>
    <row r="531" spans="1:27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40"/>
      <c r="U531" s="38"/>
      <c r="V531" s="38"/>
      <c r="W531" s="38"/>
      <c r="X531" s="38"/>
      <c r="Y531" s="38"/>
      <c r="Z531" s="43"/>
      <c r="AA531" s="37"/>
    </row>
    <row r="532" spans="1:27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40"/>
      <c r="U532" s="38"/>
      <c r="V532" s="38"/>
      <c r="W532" s="38"/>
      <c r="X532" s="38"/>
      <c r="Y532" s="38"/>
      <c r="Z532" s="43"/>
      <c r="AA532" s="37"/>
    </row>
    <row r="533" spans="1:27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40"/>
      <c r="U533" s="38"/>
      <c r="V533" s="38"/>
      <c r="W533" s="38"/>
      <c r="X533" s="38"/>
      <c r="Y533" s="38"/>
      <c r="Z533" s="43"/>
      <c r="AA533" s="37"/>
    </row>
    <row r="534" spans="1:27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40"/>
      <c r="U534" s="38"/>
      <c r="V534" s="38"/>
      <c r="W534" s="38"/>
      <c r="X534" s="38"/>
      <c r="Y534" s="38"/>
      <c r="Z534" s="43"/>
      <c r="AA534" s="37"/>
    </row>
    <row r="535" spans="1:27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40"/>
      <c r="U535" s="38"/>
      <c r="V535" s="38"/>
      <c r="W535" s="38"/>
      <c r="X535" s="38"/>
      <c r="Y535" s="38"/>
      <c r="Z535" s="43"/>
      <c r="AA535" s="37"/>
    </row>
    <row r="536" spans="1:27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40"/>
      <c r="U536" s="38"/>
      <c r="V536" s="38"/>
      <c r="W536" s="38"/>
      <c r="X536" s="38"/>
      <c r="Y536" s="38"/>
      <c r="Z536" s="43"/>
      <c r="AA536" s="37"/>
    </row>
    <row r="537" spans="1:27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40"/>
      <c r="U537" s="38"/>
      <c r="V537" s="38"/>
      <c r="W537" s="38"/>
      <c r="X537" s="38"/>
      <c r="Y537" s="38"/>
      <c r="Z537" s="43"/>
      <c r="AA537" s="37"/>
    </row>
    <row r="538" spans="1:27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40"/>
      <c r="U538" s="38"/>
      <c r="V538" s="38"/>
      <c r="W538" s="38"/>
      <c r="X538" s="38"/>
      <c r="Y538" s="38"/>
      <c r="Z538" s="43"/>
      <c r="AA538" s="37"/>
    </row>
    <row r="539" spans="1:27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40"/>
      <c r="U539" s="38"/>
      <c r="V539" s="38"/>
      <c r="W539" s="38"/>
      <c r="X539" s="38"/>
      <c r="Y539" s="38"/>
      <c r="Z539" s="43"/>
      <c r="AA539" s="37"/>
    </row>
    <row r="540" spans="1:27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40"/>
      <c r="U540" s="38"/>
      <c r="V540" s="38"/>
      <c r="W540" s="38"/>
      <c r="X540" s="38"/>
      <c r="Y540" s="38"/>
      <c r="Z540" s="43"/>
      <c r="AA540" s="37"/>
    </row>
    <row r="541" spans="1:27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40"/>
      <c r="U541" s="38"/>
      <c r="V541" s="38"/>
      <c r="W541" s="38"/>
      <c r="X541" s="38"/>
      <c r="Y541" s="38"/>
      <c r="Z541" s="43"/>
      <c r="AA541" s="37"/>
    </row>
    <row r="542" spans="1:27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40"/>
      <c r="U542" s="38"/>
      <c r="V542" s="38"/>
      <c r="W542" s="38"/>
      <c r="X542" s="38"/>
      <c r="Y542" s="38"/>
      <c r="Z542" s="43"/>
      <c r="AA542" s="37"/>
    </row>
    <row r="543" spans="1:27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40"/>
      <c r="U543" s="38"/>
      <c r="V543" s="38"/>
      <c r="W543" s="38"/>
      <c r="X543" s="38"/>
      <c r="Y543" s="38"/>
      <c r="Z543" s="43"/>
      <c r="AA543" s="37"/>
    </row>
    <row r="544" spans="1:27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40"/>
      <c r="U544" s="38"/>
      <c r="V544" s="38"/>
      <c r="W544" s="38"/>
      <c r="X544" s="38"/>
      <c r="Y544" s="38"/>
      <c r="Z544" s="43"/>
      <c r="AA544" s="37"/>
    </row>
    <row r="545" spans="1:27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40"/>
      <c r="U545" s="38"/>
      <c r="V545" s="38"/>
      <c r="W545" s="38"/>
      <c r="X545" s="38"/>
      <c r="Y545" s="38"/>
      <c r="Z545" s="43"/>
      <c r="AA545" s="37"/>
    </row>
    <row r="546" spans="1:27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40"/>
      <c r="U546" s="38"/>
      <c r="V546" s="38"/>
      <c r="W546" s="38"/>
      <c r="X546" s="38"/>
      <c r="Y546" s="38"/>
      <c r="Z546" s="43"/>
      <c r="AA546" s="37"/>
    </row>
    <row r="547" spans="1:27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40"/>
      <c r="U547" s="38"/>
      <c r="V547" s="38"/>
      <c r="W547" s="38"/>
      <c r="X547" s="38"/>
      <c r="Y547" s="38"/>
      <c r="Z547" s="43"/>
      <c r="AA547" s="37"/>
    </row>
    <row r="548" spans="1:27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40"/>
      <c r="U548" s="38"/>
      <c r="V548" s="38"/>
      <c r="W548" s="38"/>
      <c r="X548" s="38"/>
      <c r="Y548" s="38"/>
      <c r="Z548" s="43"/>
      <c r="AA548" s="37"/>
    </row>
    <row r="549" spans="1:27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40"/>
      <c r="U549" s="38"/>
      <c r="V549" s="38"/>
      <c r="W549" s="38"/>
      <c r="X549" s="38"/>
      <c r="Y549" s="38"/>
      <c r="Z549" s="43"/>
      <c r="AA549" s="37"/>
    </row>
    <row r="550" spans="1:27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40"/>
      <c r="U550" s="38"/>
      <c r="V550" s="38"/>
      <c r="W550" s="38"/>
      <c r="X550" s="38"/>
      <c r="Y550" s="38"/>
      <c r="Z550" s="43"/>
      <c r="AA550" s="37"/>
    </row>
    <row r="551" spans="1:27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40"/>
      <c r="U551" s="38"/>
      <c r="V551" s="38"/>
      <c r="W551" s="38"/>
      <c r="X551" s="38"/>
      <c r="Y551" s="38"/>
      <c r="Z551" s="43"/>
      <c r="AA551" s="37"/>
    </row>
    <row r="552" spans="1:27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40"/>
      <c r="U552" s="38"/>
      <c r="V552" s="38"/>
      <c r="W552" s="38"/>
      <c r="X552" s="38"/>
      <c r="Y552" s="38"/>
      <c r="Z552" s="43"/>
      <c r="AA552" s="37"/>
    </row>
    <row r="553" spans="1:27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40"/>
      <c r="U553" s="38"/>
      <c r="V553" s="38"/>
      <c r="W553" s="38"/>
      <c r="X553" s="38"/>
      <c r="Y553" s="38"/>
      <c r="Z553" s="43"/>
      <c r="AA553" s="37"/>
    </row>
    <row r="554" spans="1:27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40"/>
      <c r="U554" s="38"/>
      <c r="V554" s="38"/>
      <c r="W554" s="38"/>
      <c r="X554" s="38"/>
      <c r="Y554" s="38"/>
      <c r="Z554" s="43"/>
      <c r="AA554" s="37"/>
    </row>
    <row r="555" spans="1:27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40"/>
      <c r="U555" s="38"/>
      <c r="V555" s="38"/>
      <c r="W555" s="38"/>
      <c r="X555" s="38"/>
      <c r="Y555" s="38"/>
      <c r="Z555" s="43"/>
      <c r="AA555" s="37"/>
    </row>
    <row r="556" spans="1:27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40"/>
      <c r="U556" s="38"/>
      <c r="V556" s="38"/>
      <c r="W556" s="38"/>
      <c r="X556" s="38"/>
      <c r="Y556" s="38"/>
      <c r="Z556" s="43"/>
      <c r="AA556" s="37"/>
    </row>
    <row r="557" spans="1:27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40"/>
      <c r="U557" s="38"/>
      <c r="V557" s="38"/>
      <c r="W557" s="38"/>
      <c r="X557" s="38"/>
      <c r="Y557" s="38"/>
      <c r="Z557" s="43"/>
      <c r="AA557" s="37"/>
    </row>
    <row r="558" spans="1:27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40"/>
      <c r="U558" s="38"/>
      <c r="V558" s="38"/>
      <c r="W558" s="38"/>
      <c r="X558" s="38"/>
      <c r="Y558" s="38"/>
      <c r="Z558" s="43"/>
      <c r="AA558" s="37"/>
    </row>
    <row r="559" spans="1:27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40"/>
      <c r="U559" s="38"/>
      <c r="V559" s="38"/>
      <c r="W559" s="38"/>
      <c r="X559" s="38"/>
      <c r="Y559" s="38"/>
      <c r="Z559" s="43"/>
      <c r="AA559" s="37"/>
    </row>
    <row r="560" spans="1:27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40"/>
      <c r="U560" s="38"/>
      <c r="V560" s="38"/>
      <c r="W560" s="38"/>
      <c r="X560" s="38"/>
      <c r="Y560" s="38"/>
      <c r="Z560" s="43"/>
      <c r="AA560" s="37"/>
    </row>
    <row r="561" spans="1:27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40"/>
      <c r="U561" s="38"/>
      <c r="V561" s="38"/>
      <c r="W561" s="38"/>
      <c r="X561" s="38"/>
      <c r="Y561" s="38"/>
      <c r="Z561" s="43"/>
      <c r="AA561" s="37"/>
    </row>
    <row r="562" spans="1:27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40"/>
      <c r="U562" s="38"/>
      <c r="V562" s="38"/>
      <c r="W562" s="38"/>
      <c r="X562" s="38"/>
      <c r="Y562" s="38"/>
      <c r="Z562" s="43"/>
      <c r="AA562" s="37"/>
    </row>
    <row r="563" spans="1:27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40"/>
      <c r="U563" s="38"/>
      <c r="V563" s="38"/>
      <c r="W563" s="38"/>
      <c r="X563" s="38"/>
      <c r="Y563" s="38"/>
      <c r="Z563" s="43"/>
      <c r="AA563" s="37"/>
    </row>
    <row r="564" spans="1:27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40"/>
      <c r="U564" s="38"/>
      <c r="V564" s="38"/>
      <c r="W564" s="38"/>
      <c r="X564" s="38"/>
      <c r="Y564" s="38"/>
      <c r="Z564" s="43"/>
      <c r="AA564" s="37"/>
    </row>
    <row r="565" spans="1:27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40"/>
      <c r="U565" s="38"/>
      <c r="V565" s="38"/>
      <c r="W565" s="38"/>
      <c r="X565" s="38"/>
      <c r="Y565" s="38"/>
      <c r="Z565" s="43"/>
      <c r="AA565" s="37"/>
    </row>
    <row r="566" spans="1:27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40"/>
      <c r="U566" s="38"/>
      <c r="V566" s="38"/>
      <c r="W566" s="38"/>
      <c r="X566" s="38"/>
      <c r="Y566" s="38"/>
      <c r="Z566" s="43"/>
      <c r="AA566" s="37"/>
    </row>
    <row r="567" spans="1:27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40"/>
      <c r="U567" s="38"/>
      <c r="V567" s="38"/>
      <c r="W567" s="38"/>
      <c r="X567" s="38"/>
      <c r="Y567" s="38"/>
      <c r="Z567" s="43"/>
      <c r="AA567" s="37"/>
    </row>
    <row r="568" spans="1:27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40"/>
      <c r="U568" s="38"/>
      <c r="V568" s="38"/>
      <c r="W568" s="38"/>
      <c r="X568" s="38"/>
      <c r="Y568" s="38"/>
      <c r="Z568" s="43"/>
      <c r="AA568" s="37"/>
    </row>
    <row r="569" spans="1:27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40"/>
      <c r="U569" s="38"/>
      <c r="V569" s="38"/>
      <c r="W569" s="38"/>
      <c r="X569" s="38"/>
      <c r="Y569" s="38"/>
      <c r="Z569" s="43"/>
      <c r="AA569" s="37"/>
    </row>
    <row r="570" spans="1:27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40"/>
      <c r="U570" s="38"/>
      <c r="V570" s="38"/>
      <c r="W570" s="38"/>
      <c r="X570" s="38"/>
      <c r="Y570" s="38"/>
      <c r="Z570" s="43"/>
      <c r="AA570" s="37"/>
    </row>
    <row r="571" spans="1:27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40"/>
      <c r="U571" s="38"/>
      <c r="V571" s="38"/>
      <c r="W571" s="38"/>
      <c r="X571" s="38"/>
      <c r="Y571" s="38"/>
      <c r="Z571" s="43"/>
      <c r="AA571" s="37"/>
    </row>
    <row r="572" spans="1:27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40"/>
      <c r="U572" s="38"/>
      <c r="V572" s="38"/>
      <c r="W572" s="38"/>
      <c r="X572" s="38"/>
      <c r="Y572" s="38"/>
      <c r="Z572" s="43"/>
      <c r="AA572" s="37"/>
    </row>
    <row r="573" spans="1:27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40"/>
      <c r="U573" s="38"/>
      <c r="V573" s="38"/>
      <c r="W573" s="38"/>
      <c r="X573" s="38"/>
      <c r="Y573" s="38"/>
      <c r="Z573" s="43"/>
      <c r="AA573" s="37"/>
    </row>
    <row r="574" spans="1:27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40"/>
      <c r="U574" s="38"/>
      <c r="V574" s="38"/>
      <c r="W574" s="38"/>
      <c r="X574" s="38"/>
      <c r="Y574" s="38"/>
      <c r="Z574" s="43"/>
      <c r="AA574" s="37"/>
    </row>
    <row r="575" spans="1:27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40"/>
      <c r="U575" s="38"/>
      <c r="V575" s="38"/>
      <c r="W575" s="38"/>
      <c r="X575" s="38"/>
      <c r="Y575" s="38"/>
      <c r="Z575" s="43"/>
      <c r="AA575" s="37"/>
    </row>
    <row r="576" spans="1:27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40"/>
      <c r="U576" s="38"/>
      <c r="V576" s="38"/>
      <c r="W576" s="38"/>
      <c r="X576" s="38"/>
      <c r="Y576" s="38"/>
      <c r="Z576" s="43"/>
      <c r="AA576" s="37"/>
    </row>
    <row r="577" spans="1:27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40"/>
      <c r="U577" s="38"/>
      <c r="V577" s="38"/>
      <c r="W577" s="38"/>
      <c r="X577" s="38"/>
      <c r="Y577" s="38"/>
      <c r="Z577" s="43"/>
      <c r="AA577" s="37"/>
    </row>
    <row r="578" spans="1:27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40"/>
      <c r="U578" s="38"/>
      <c r="V578" s="38"/>
      <c r="W578" s="38"/>
      <c r="X578" s="38"/>
      <c r="Y578" s="38"/>
      <c r="Z578" s="43"/>
      <c r="AA578" s="37"/>
    </row>
    <row r="579" spans="1:27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40"/>
      <c r="U579" s="38"/>
      <c r="V579" s="38"/>
      <c r="W579" s="38"/>
      <c r="X579" s="38"/>
      <c r="Y579" s="38"/>
      <c r="Z579" s="43"/>
      <c r="AA579" s="37"/>
    </row>
    <row r="580" spans="1:27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40"/>
      <c r="U580" s="38"/>
      <c r="V580" s="38"/>
      <c r="W580" s="38"/>
      <c r="X580" s="38"/>
      <c r="Y580" s="38"/>
      <c r="Z580" s="43"/>
      <c r="AA580" s="37"/>
    </row>
    <row r="581" spans="1:27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40"/>
      <c r="U581" s="38"/>
      <c r="V581" s="38"/>
      <c r="W581" s="38"/>
      <c r="X581" s="38"/>
      <c r="Y581" s="38"/>
      <c r="Z581" s="43"/>
      <c r="AA581" s="37"/>
    </row>
    <row r="582" spans="1:27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40"/>
      <c r="U582" s="38"/>
      <c r="V582" s="38"/>
      <c r="W582" s="38"/>
      <c r="X582" s="38"/>
      <c r="Y582" s="38"/>
      <c r="Z582" s="43"/>
      <c r="AA582" s="37"/>
    </row>
    <row r="583" spans="1:27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40"/>
      <c r="U583" s="38"/>
      <c r="V583" s="38"/>
      <c r="W583" s="38"/>
      <c r="X583" s="38"/>
      <c r="Y583" s="38"/>
      <c r="Z583" s="43"/>
      <c r="AA583" s="37"/>
    </row>
    <row r="584" spans="1:27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40"/>
      <c r="U584" s="38"/>
      <c r="V584" s="38"/>
      <c r="W584" s="38"/>
      <c r="X584" s="38"/>
      <c r="Y584" s="38"/>
      <c r="Z584" s="43"/>
      <c r="AA584" s="37"/>
    </row>
    <row r="585" spans="1:27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40"/>
      <c r="U585" s="38"/>
      <c r="V585" s="38"/>
      <c r="W585" s="38"/>
      <c r="X585" s="38"/>
      <c r="Y585" s="38"/>
      <c r="Z585" s="43"/>
      <c r="AA585" s="37"/>
    </row>
    <row r="586" spans="1:27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40"/>
      <c r="U586" s="38"/>
      <c r="V586" s="38"/>
      <c r="W586" s="38"/>
      <c r="X586" s="38"/>
      <c r="Y586" s="38"/>
      <c r="Z586" s="43"/>
      <c r="AA586" s="37"/>
    </row>
    <row r="587" spans="1:27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40"/>
      <c r="U587" s="38"/>
      <c r="V587" s="38"/>
      <c r="W587" s="38"/>
      <c r="X587" s="38"/>
      <c r="Y587" s="38"/>
      <c r="Z587" s="43"/>
      <c r="AA587" s="37"/>
    </row>
    <row r="588" spans="1:27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40"/>
      <c r="U588" s="38"/>
      <c r="V588" s="38"/>
      <c r="W588" s="38"/>
      <c r="X588" s="38"/>
      <c r="Y588" s="38"/>
      <c r="Z588" s="43"/>
      <c r="AA588" s="37"/>
    </row>
    <row r="589" spans="1:27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40"/>
      <c r="U589" s="38"/>
      <c r="V589" s="38"/>
      <c r="W589" s="38"/>
      <c r="X589" s="38"/>
      <c r="Y589" s="38"/>
      <c r="Z589" s="43"/>
      <c r="AA589" s="37"/>
    </row>
    <row r="590" spans="1:27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40"/>
      <c r="U590" s="38"/>
      <c r="V590" s="38"/>
      <c r="W590" s="38"/>
      <c r="X590" s="38"/>
      <c r="Y590" s="38"/>
      <c r="Z590" s="43"/>
      <c r="AA590" s="37"/>
    </row>
    <row r="591" spans="1:27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40"/>
      <c r="U591" s="38"/>
      <c r="V591" s="38"/>
      <c r="W591" s="38"/>
      <c r="X591" s="38"/>
      <c r="Y591" s="38"/>
      <c r="Z591" s="43"/>
      <c r="AA591" s="37"/>
    </row>
    <row r="592" spans="1:27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40"/>
      <c r="U592" s="38"/>
      <c r="V592" s="38"/>
      <c r="W592" s="38"/>
      <c r="X592" s="38"/>
      <c r="Y592" s="38"/>
      <c r="Z592" s="43"/>
      <c r="AA592" s="37"/>
    </row>
    <row r="593" spans="1:27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40"/>
      <c r="U593" s="38"/>
      <c r="V593" s="38"/>
      <c r="W593" s="38"/>
      <c r="X593" s="38"/>
      <c r="Y593" s="38"/>
      <c r="Z593" s="43"/>
      <c r="AA593" s="37"/>
    </row>
    <row r="594" spans="1:27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40"/>
      <c r="U594" s="38"/>
      <c r="V594" s="38"/>
      <c r="W594" s="38"/>
      <c r="X594" s="38"/>
      <c r="Y594" s="38"/>
      <c r="Z594" s="43"/>
      <c r="AA594" s="37"/>
    </row>
    <row r="595" spans="1:27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40"/>
      <c r="U595" s="38"/>
      <c r="V595" s="38"/>
      <c r="W595" s="38"/>
      <c r="X595" s="38"/>
      <c r="Y595" s="38"/>
      <c r="Z595" s="43"/>
      <c r="AA595" s="37"/>
    </row>
    <row r="596" spans="1:27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40"/>
      <c r="U596" s="38"/>
      <c r="V596" s="38"/>
      <c r="W596" s="38"/>
      <c r="X596" s="38"/>
      <c r="Y596" s="38"/>
      <c r="Z596" s="43"/>
      <c r="AA596" s="37"/>
    </row>
    <row r="597" spans="1:27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40"/>
      <c r="U597" s="38"/>
      <c r="V597" s="38"/>
      <c r="W597" s="38"/>
      <c r="X597" s="38"/>
      <c r="Y597" s="38"/>
      <c r="Z597" s="43"/>
      <c r="AA597" s="37"/>
    </row>
    <row r="598" spans="1:27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40"/>
      <c r="U598" s="38"/>
      <c r="V598" s="38"/>
      <c r="W598" s="38"/>
      <c r="X598" s="38"/>
      <c r="Y598" s="38"/>
      <c r="Z598" s="43"/>
      <c r="AA598" s="37"/>
    </row>
    <row r="599" spans="1:27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40"/>
      <c r="U599" s="38"/>
      <c r="V599" s="38"/>
      <c r="W599" s="38"/>
      <c r="X599" s="38"/>
      <c r="Y599" s="38"/>
      <c r="Z599" s="43"/>
      <c r="AA599" s="37"/>
    </row>
    <row r="600" spans="1:27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40"/>
      <c r="U600" s="38"/>
      <c r="V600" s="38"/>
      <c r="W600" s="38"/>
      <c r="X600" s="38"/>
      <c r="Y600" s="38"/>
      <c r="Z600" s="43"/>
      <c r="AA600" s="37"/>
    </row>
    <row r="601" spans="1:27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40"/>
      <c r="U601" s="38"/>
      <c r="V601" s="38"/>
      <c r="W601" s="38"/>
      <c r="X601" s="38"/>
      <c r="Y601" s="38"/>
      <c r="Z601" s="43"/>
      <c r="AA601" s="37"/>
    </row>
    <row r="602" spans="1:27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40"/>
      <c r="U602" s="38"/>
      <c r="V602" s="38"/>
      <c r="W602" s="38"/>
      <c r="X602" s="38"/>
      <c r="Y602" s="38"/>
      <c r="Z602" s="43"/>
      <c r="AA602" s="37"/>
    </row>
    <row r="603" spans="1:27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40"/>
      <c r="U603" s="38"/>
      <c r="V603" s="38"/>
      <c r="W603" s="38"/>
      <c r="X603" s="38"/>
      <c r="Y603" s="38"/>
      <c r="Z603" s="43"/>
      <c r="AA603" s="37"/>
    </row>
    <row r="604" spans="1:27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40"/>
      <c r="U604" s="38"/>
      <c r="V604" s="38"/>
      <c r="W604" s="38"/>
      <c r="X604" s="38"/>
      <c r="Y604" s="38"/>
      <c r="Z604" s="43"/>
      <c r="AA604" s="37"/>
    </row>
    <row r="605" spans="1:27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40"/>
      <c r="U605" s="38"/>
      <c r="V605" s="38"/>
      <c r="W605" s="38"/>
      <c r="X605" s="38"/>
      <c r="Y605" s="38"/>
      <c r="Z605" s="43"/>
      <c r="AA605" s="37"/>
    </row>
    <row r="606" spans="1:27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40"/>
      <c r="U606" s="38"/>
      <c r="V606" s="38"/>
      <c r="W606" s="38"/>
      <c r="X606" s="38"/>
      <c r="Y606" s="38"/>
      <c r="Z606" s="43"/>
      <c r="AA606" s="37"/>
    </row>
    <row r="607" spans="1:27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40"/>
      <c r="U607" s="38"/>
      <c r="V607" s="38"/>
      <c r="W607" s="38"/>
      <c r="X607" s="38"/>
      <c r="Y607" s="38"/>
      <c r="Z607" s="43"/>
      <c r="AA607" s="37"/>
    </row>
    <row r="608" spans="1:27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40"/>
      <c r="U608" s="38"/>
      <c r="V608" s="38"/>
      <c r="W608" s="38"/>
      <c r="X608" s="38"/>
      <c r="Y608" s="38"/>
      <c r="Z608" s="43"/>
      <c r="AA608" s="37"/>
    </row>
    <row r="609" spans="1:27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40"/>
      <c r="U609" s="38"/>
      <c r="V609" s="38"/>
      <c r="W609" s="38"/>
      <c r="X609" s="38"/>
      <c r="Y609" s="38"/>
      <c r="Z609" s="43"/>
      <c r="AA609" s="37"/>
    </row>
    <row r="610" spans="1:27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40"/>
      <c r="U610" s="38"/>
      <c r="V610" s="38"/>
      <c r="W610" s="38"/>
      <c r="X610" s="38"/>
      <c r="Y610" s="38"/>
      <c r="Z610" s="43"/>
      <c r="AA610" s="37"/>
    </row>
    <row r="611" spans="1:27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40"/>
      <c r="U611" s="38"/>
      <c r="V611" s="38"/>
      <c r="W611" s="38"/>
      <c r="X611" s="38"/>
      <c r="Y611" s="38"/>
      <c r="Z611" s="43"/>
      <c r="AA611" s="37"/>
    </row>
    <row r="612" spans="1:27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40"/>
      <c r="U612" s="38"/>
      <c r="V612" s="38"/>
      <c r="W612" s="38"/>
      <c r="X612" s="38"/>
      <c r="Y612" s="38"/>
      <c r="Z612" s="43"/>
      <c r="AA612" s="37"/>
    </row>
    <row r="613" spans="1:27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40"/>
      <c r="U613" s="38"/>
      <c r="V613" s="38"/>
      <c r="W613" s="38"/>
      <c r="X613" s="38"/>
      <c r="Y613" s="38"/>
      <c r="Z613" s="43"/>
      <c r="AA613" s="37"/>
    </row>
    <row r="614" spans="1:27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40"/>
      <c r="U614" s="38"/>
      <c r="V614" s="38"/>
      <c r="W614" s="38"/>
      <c r="X614" s="38"/>
      <c r="Y614" s="38"/>
      <c r="Z614" s="43"/>
      <c r="AA614" s="37"/>
    </row>
    <row r="615" spans="1:27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40"/>
      <c r="U615" s="38"/>
      <c r="V615" s="38"/>
      <c r="W615" s="38"/>
      <c r="X615" s="38"/>
      <c r="Y615" s="38"/>
      <c r="Z615" s="43"/>
      <c r="AA615" s="37"/>
    </row>
    <row r="616" spans="1:27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40"/>
      <c r="U616" s="38"/>
      <c r="V616" s="38"/>
      <c r="W616" s="38"/>
      <c r="X616" s="38"/>
      <c r="Y616" s="38"/>
      <c r="Z616" s="43"/>
      <c r="AA616" s="37"/>
    </row>
    <row r="617" spans="1:27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40"/>
      <c r="U617" s="38"/>
      <c r="V617" s="38"/>
      <c r="W617" s="38"/>
      <c r="X617" s="38"/>
      <c r="Y617" s="38"/>
      <c r="Z617" s="43"/>
      <c r="AA617" s="37"/>
    </row>
    <row r="618" spans="1:27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40"/>
      <c r="U618" s="38"/>
      <c r="V618" s="38"/>
      <c r="W618" s="38"/>
      <c r="X618" s="38"/>
      <c r="Y618" s="38"/>
      <c r="Z618" s="43"/>
      <c r="AA618" s="37"/>
    </row>
    <row r="619" spans="1:27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40"/>
      <c r="U619" s="38"/>
      <c r="V619" s="38"/>
      <c r="W619" s="38"/>
      <c r="X619" s="38"/>
      <c r="Y619" s="38"/>
      <c r="Z619" s="43"/>
      <c r="AA619" s="37"/>
    </row>
    <row r="620" spans="1:27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40"/>
      <c r="U620" s="38"/>
      <c r="V620" s="38"/>
      <c r="W620" s="38"/>
      <c r="X620" s="38"/>
      <c r="Y620" s="38"/>
      <c r="Z620" s="43"/>
      <c r="AA620" s="37"/>
    </row>
    <row r="621" spans="1:27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40"/>
      <c r="U621" s="38"/>
      <c r="V621" s="38"/>
      <c r="W621" s="38"/>
      <c r="X621" s="38"/>
      <c r="Y621" s="38"/>
      <c r="Z621" s="43"/>
      <c r="AA621" s="37"/>
    </row>
    <row r="622" spans="1:27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40"/>
      <c r="U622" s="38"/>
      <c r="V622" s="38"/>
      <c r="W622" s="38"/>
      <c r="X622" s="38"/>
      <c r="Y622" s="38"/>
      <c r="Z622" s="43"/>
      <c r="AA622" s="37"/>
    </row>
    <row r="623" spans="1:27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40"/>
      <c r="U623" s="38"/>
      <c r="V623" s="38"/>
      <c r="W623" s="38"/>
      <c r="X623" s="38"/>
      <c r="Y623" s="38"/>
      <c r="Z623" s="43"/>
      <c r="AA623" s="37"/>
    </row>
    <row r="624" spans="1:27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40"/>
      <c r="U624" s="38"/>
      <c r="V624" s="38"/>
      <c r="W624" s="38"/>
      <c r="X624" s="38"/>
      <c r="Y624" s="38"/>
      <c r="Z624" s="43"/>
      <c r="AA624" s="37"/>
    </row>
    <row r="625" spans="1:27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40"/>
      <c r="U625" s="38"/>
      <c r="V625" s="38"/>
      <c r="W625" s="38"/>
      <c r="X625" s="38"/>
      <c r="Y625" s="38"/>
      <c r="Z625" s="43"/>
      <c r="AA625" s="37"/>
    </row>
    <row r="626" spans="1:27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40"/>
      <c r="U626" s="38"/>
      <c r="V626" s="38"/>
      <c r="W626" s="38"/>
      <c r="X626" s="38"/>
      <c r="Y626" s="38"/>
      <c r="Z626" s="43"/>
      <c r="AA626" s="37"/>
    </row>
    <row r="627" spans="1:27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40"/>
      <c r="U627" s="38"/>
      <c r="V627" s="38"/>
      <c r="W627" s="38"/>
      <c r="X627" s="38"/>
      <c r="Y627" s="38"/>
      <c r="Z627" s="43"/>
      <c r="AA627" s="37"/>
    </row>
    <row r="628" spans="1:27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40"/>
      <c r="U628" s="38"/>
      <c r="V628" s="38"/>
      <c r="W628" s="38"/>
      <c r="X628" s="38"/>
      <c r="Y628" s="38"/>
      <c r="Z628" s="43"/>
      <c r="AA628" s="37"/>
    </row>
    <row r="629" spans="1:27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40"/>
      <c r="U629" s="38"/>
      <c r="V629" s="38"/>
      <c r="W629" s="38"/>
      <c r="X629" s="38"/>
      <c r="Y629" s="38"/>
      <c r="Z629" s="43"/>
      <c r="AA629" s="37"/>
    </row>
    <row r="630" spans="1:27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40"/>
      <c r="U630" s="38"/>
      <c r="V630" s="38"/>
      <c r="W630" s="38"/>
      <c r="X630" s="38"/>
      <c r="Y630" s="38"/>
      <c r="Z630" s="43"/>
      <c r="AA630" s="37"/>
    </row>
    <row r="631" spans="1:27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40"/>
      <c r="U631" s="38"/>
      <c r="V631" s="38"/>
      <c r="W631" s="38"/>
      <c r="X631" s="38"/>
      <c r="Y631" s="38"/>
      <c r="Z631" s="43"/>
      <c r="AA631" s="37"/>
    </row>
    <row r="632" spans="1:27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40"/>
      <c r="U632" s="38"/>
      <c r="V632" s="38"/>
      <c r="W632" s="38"/>
      <c r="X632" s="38"/>
      <c r="Y632" s="38"/>
      <c r="Z632" s="43"/>
      <c r="AA632" s="37"/>
    </row>
    <row r="633" spans="1:27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40"/>
      <c r="U633" s="38"/>
      <c r="V633" s="38"/>
      <c r="W633" s="38"/>
      <c r="X633" s="38"/>
      <c r="Y633" s="38"/>
      <c r="Z633" s="43"/>
      <c r="AA633" s="37"/>
    </row>
    <row r="634" spans="1:27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40"/>
      <c r="U634" s="38"/>
      <c r="V634" s="38"/>
      <c r="W634" s="38"/>
      <c r="X634" s="38"/>
      <c r="Y634" s="38"/>
      <c r="Z634" s="43"/>
      <c r="AA634" s="37"/>
    </row>
    <row r="635" spans="1:27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40"/>
      <c r="U635" s="38"/>
      <c r="V635" s="38"/>
      <c r="W635" s="38"/>
      <c r="X635" s="38"/>
      <c r="Y635" s="38"/>
      <c r="Z635" s="43"/>
      <c r="AA635" s="37"/>
    </row>
    <row r="636" spans="1:27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40"/>
      <c r="U636" s="38"/>
      <c r="V636" s="38"/>
      <c r="W636" s="38"/>
      <c r="X636" s="38"/>
      <c r="Y636" s="38"/>
      <c r="Z636" s="43"/>
      <c r="AA636" s="37"/>
    </row>
    <row r="637" spans="1:27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40"/>
      <c r="U637" s="38"/>
      <c r="V637" s="38"/>
      <c r="W637" s="38"/>
      <c r="X637" s="38"/>
      <c r="Y637" s="38"/>
      <c r="Z637" s="43"/>
      <c r="AA637" s="37"/>
    </row>
    <row r="638" spans="1:27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40"/>
      <c r="U638" s="38"/>
      <c r="V638" s="38"/>
      <c r="W638" s="38"/>
      <c r="X638" s="38"/>
      <c r="Y638" s="38"/>
      <c r="Z638" s="43"/>
      <c r="AA638" s="37"/>
    </row>
    <row r="639" spans="1:27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40"/>
      <c r="U639" s="38"/>
      <c r="V639" s="38"/>
      <c r="W639" s="38"/>
      <c r="X639" s="38"/>
      <c r="Y639" s="38"/>
      <c r="Z639" s="43"/>
      <c r="AA639" s="37"/>
    </row>
    <row r="640" spans="1:27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40"/>
      <c r="U640" s="38"/>
      <c r="V640" s="38"/>
      <c r="W640" s="38"/>
      <c r="X640" s="38"/>
      <c r="Y640" s="38"/>
      <c r="Z640" s="43"/>
      <c r="AA640" s="37"/>
    </row>
    <row r="641" spans="1:27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40"/>
      <c r="U641" s="38"/>
      <c r="V641" s="38"/>
      <c r="W641" s="38"/>
      <c r="X641" s="38"/>
      <c r="Y641" s="38"/>
      <c r="Z641" s="43"/>
      <c r="AA641" s="37"/>
    </row>
    <row r="642" spans="1:27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40"/>
      <c r="U642" s="38"/>
      <c r="V642" s="38"/>
      <c r="W642" s="38"/>
      <c r="X642" s="38"/>
      <c r="Y642" s="38"/>
      <c r="Z642" s="43"/>
      <c r="AA642" s="37"/>
    </row>
    <row r="643" spans="1:27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40"/>
      <c r="U643" s="38"/>
      <c r="V643" s="38"/>
      <c r="W643" s="38"/>
      <c r="X643" s="38"/>
      <c r="Y643" s="38"/>
      <c r="Z643" s="43"/>
      <c r="AA643" s="37"/>
    </row>
    <row r="644" spans="1:27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40"/>
      <c r="U644" s="38"/>
      <c r="V644" s="38"/>
      <c r="W644" s="38"/>
      <c r="X644" s="38"/>
      <c r="Y644" s="38"/>
      <c r="Z644" s="43"/>
      <c r="AA644" s="37"/>
    </row>
    <row r="645" spans="1:27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40"/>
      <c r="U645" s="38"/>
      <c r="V645" s="38"/>
      <c r="W645" s="38"/>
      <c r="X645" s="38"/>
      <c r="Y645" s="38"/>
      <c r="Z645" s="43"/>
      <c r="AA645" s="37"/>
    </row>
    <row r="646" spans="1:27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40"/>
      <c r="U646" s="38"/>
      <c r="V646" s="38"/>
      <c r="W646" s="38"/>
      <c r="X646" s="38"/>
      <c r="Y646" s="38"/>
      <c r="Z646" s="43"/>
      <c r="AA646" s="37"/>
    </row>
    <row r="647" spans="1:27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40"/>
      <c r="U647" s="38"/>
      <c r="V647" s="38"/>
      <c r="W647" s="38"/>
      <c r="X647" s="38"/>
      <c r="Y647" s="38"/>
      <c r="Z647" s="43"/>
      <c r="AA647" s="37"/>
    </row>
    <row r="648" spans="1:27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40"/>
      <c r="U648" s="38"/>
      <c r="V648" s="38"/>
      <c r="W648" s="38"/>
      <c r="X648" s="38"/>
      <c r="Y648" s="38"/>
      <c r="Z648" s="43"/>
      <c r="AA648" s="37"/>
    </row>
    <row r="649" spans="1:27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40"/>
      <c r="U649" s="38"/>
      <c r="V649" s="38"/>
      <c r="W649" s="38"/>
      <c r="X649" s="38"/>
      <c r="Y649" s="38"/>
      <c r="Z649" s="43"/>
      <c r="AA649" s="37"/>
    </row>
    <row r="650" spans="1:27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40"/>
      <c r="U650" s="38"/>
      <c r="V650" s="38"/>
      <c r="W650" s="38"/>
      <c r="X650" s="38"/>
      <c r="Y650" s="38"/>
      <c r="Z650" s="43"/>
      <c r="AA650" s="37"/>
    </row>
    <row r="651" spans="1:27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40"/>
      <c r="U651" s="38"/>
      <c r="V651" s="38"/>
      <c r="W651" s="38"/>
      <c r="X651" s="38"/>
      <c r="Y651" s="38"/>
      <c r="Z651" s="43"/>
      <c r="AA651" s="37"/>
    </row>
    <row r="652" spans="1:27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40"/>
      <c r="U652" s="38"/>
      <c r="V652" s="38"/>
      <c r="W652" s="38"/>
      <c r="X652" s="38"/>
      <c r="Y652" s="38"/>
      <c r="Z652" s="43"/>
      <c r="AA652" s="37"/>
    </row>
    <row r="653" spans="1:27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40"/>
      <c r="U653" s="38"/>
      <c r="V653" s="38"/>
      <c r="W653" s="38"/>
      <c r="X653" s="38"/>
      <c r="Y653" s="38"/>
      <c r="Z653" s="43"/>
      <c r="AA653" s="37"/>
    </row>
    <row r="654" spans="1:27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40"/>
      <c r="U654" s="38"/>
      <c r="V654" s="38"/>
      <c r="W654" s="38"/>
      <c r="X654" s="38"/>
      <c r="Y654" s="38"/>
      <c r="Z654" s="43"/>
      <c r="AA654" s="37"/>
    </row>
    <row r="655" spans="1:27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40"/>
      <c r="U655" s="38"/>
      <c r="V655" s="38"/>
      <c r="W655" s="38"/>
      <c r="X655" s="38"/>
      <c r="Y655" s="38"/>
      <c r="Z655" s="43"/>
      <c r="AA655" s="37"/>
    </row>
    <row r="656" spans="1:27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40"/>
      <c r="U656" s="38"/>
      <c r="V656" s="38"/>
      <c r="W656" s="38"/>
      <c r="X656" s="38"/>
      <c r="Y656" s="38"/>
      <c r="Z656" s="43"/>
      <c r="AA656" s="37"/>
    </row>
    <row r="657" spans="1:27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40"/>
      <c r="U657" s="38"/>
      <c r="V657" s="38"/>
      <c r="W657" s="38"/>
      <c r="X657" s="38"/>
      <c r="Y657" s="38"/>
      <c r="Z657" s="43"/>
      <c r="AA657" s="37"/>
    </row>
    <row r="658" spans="1:27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40"/>
      <c r="U658" s="38"/>
      <c r="V658" s="38"/>
      <c r="W658" s="38"/>
      <c r="X658" s="38"/>
      <c r="Y658" s="38"/>
      <c r="Z658" s="43"/>
      <c r="AA658" s="37"/>
    </row>
    <row r="659" spans="1:27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40"/>
      <c r="U659" s="38"/>
      <c r="V659" s="38"/>
      <c r="W659" s="38"/>
      <c r="X659" s="38"/>
      <c r="Y659" s="38"/>
      <c r="Z659" s="43"/>
      <c r="AA659" s="37"/>
    </row>
    <row r="660" spans="1:27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40"/>
      <c r="U660" s="38"/>
      <c r="V660" s="38"/>
      <c r="W660" s="38"/>
      <c r="X660" s="38"/>
      <c r="Y660" s="38"/>
      <c r="Z660" s="43"/>
      <c r="AA660" s="37"/>
    </row>
    <row r="661" spans="1:27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40"/>
      <c r="U661" s="38"/>
      <c r="V661" s="38"/>
      <c r="W661" s="38"/>
      <c r="X661" s="38"/>
      <c r="Y661" s="38"/>
      <c r="Z661" s="43"/>
      <c r="AA661" s="37"/>
    </row>
    <row r="662" spans="1:27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40"/>
      <c r="U662" s="38"/>
      <c r="V662" s="38"/>
      <c r="W662" s="38"/>
      <c r="X662" s="38"/>
      <c r="Y662" s="38"/>
      <c r="Z662" s="43"/>
      <c r="AA662" s="37"/>
    </row>
    <row r="663" spans="1:27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40"/>
      <c r="U663" s="38"/>
      <c r="V663" s="38"/>
      <c r="W663" s="38"/>
      <c r="X663" s="38"/>
      <c r="Y663" s="38"/>
      <c r="Z663" s="43"/>
      <c r="AA663" s="37"/>
    </row>
    <row r="664" spans="1:27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40"/>
      <c r="U664" s="38"/>
      <c r="V664" s="38"/>
      <c r="W664" s="38"/>
      <c r="X664" s="38"/>
      <c r="Y664" s="38"/>
      <c r="Z664" s="43"/>
      <c r="AA664" s="37"/>
    </row>
    <row r="665" spans="1:27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40"/>
      <c r="U665" s="38"/>
      <c r="V665" s="38"/>
      <c r="W665" s="38"/>
      <c r="X665" s="38"/>
      <c r="Y665" s="38"/>
      <c r="Z665" s="43"/>
      <c r="AA665" s="37"/>
    </row>
    <row r="666" spans="1:27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40"/>
      <c r="U666" s="38"/>
      <c r="V666" s="38"/>
      <c r="W666" s="38"/>
      <c r="X666" s="38"/>
      <c r="Y666" s="38"/>
      <c r="Z666" s="43"/>
      <c r="AA666" s="37"/>
    </row>
    <row r="667" spans="1:27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40"/>
      <c r="U667" s="38"/>
      <c r="V667" s="38"/>
      <c r="W667" s="38"/>
      <c r="X667" s="38"/>
      <c r="Y667" s="38"/>
      <c r="Z667" s="43"/>
      <c r="AA667" s="37"/>
    </row>
    <row r="668" spans="1:27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40"/>
      <c r="U668" s="38"/>
      <c r="V668" s="38"/>
      <c r="W668" s="38"/>
      <c r="X668" s="38"/>
      <c r="Y668" s="38"/>
      <c r="Z668" s="43"/>
      <c r="AA668" s="37"/>
    </row>
    <row r="669" spans="1:27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40"/>
      <c r="U669" s="38"/>
      <c r="V669" s="38"/>
      <c r="W669" s="38"/>
      <c r="X669" s="38"/>
      <c r="Y669" s="38"/>
      <c r="Z669" s="43"/>
      <c r="AA669" s="37"/>
    </row>
    <row r="670" spans="1:27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40"/>
      <c r="U670" s="38"/>
      <c r="V670" s="38"/>
      <c r="W670" s="38"/>
      <c r="X670" s="38"/>
      <c r="Y670" s="38"/>
      <c r="Z670" s="43"/>
      <c r="AA670" s="37"/>
    </row>
    <row r="671" spans="1:27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40"/>
      <c r="U671" s="38"/>
      <c r="V671" s="38"/>
      <c r="W671" s="38"/>
      <c r="X671" s="38"/>
      <c r="Y671" s="38"/>
      <c r="Z671" s="43"/>
      <c r="AA671" s="37"/>
    </row>
    <row r="672" spans="1:27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40"/>
      <c r="U672" s="38"/>
      <c r="V672" s="38"/>
      <c r="W672" s="38"/>
      <c r="X672" s="38"/>
      <c r="Y672" s="38"/>
      <c r="Z672" s="43"/>
      <c r="AA672" s="37"/>
    </row>
    <row r="673" spans="1:27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40"/>
      <c r="U673" s="38"/>
      <c r="V673" s="38"/>
      <c r="W673" s="38"/>
      <c r="X673" s="38"/>
      <c r="Y673" s="38"/>
      <c r="Z673" s="43"/>
      <c r="AA673" s="37"/>
    </row>
    <row r="674" spans="1:27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40"/>
      <c r="U674" s="38"/>
      <c r="V674" s="38"/>
      <c r="W674" s="38"/>
      <c r="X674" s="38"/>
      <c r="Y674" s="38"/>
      <c r="Z674" s="43"/>
      <c r="AA674" s="37"/>
    </row>
    <row r="675" spans="1:27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40"/>
      <c r="U675" s="38"/>
      <c r="V675" s="38"/>
      <c r="W675" s="38"/>
      <c r="X675" s="38"/>
      <c r="Y675" s="38"/>
      <c r="Z675" s="43"/>
      <c r="AA675" s="37"/>
    </row>
    <row r="676" spans="1:27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40"/>
      <c r="U676" s="38"/>
      <c r="V676" s="38"/>
      <c r="W676" s="38"/>
      <c r="X676" s="38"/>
      <c r="Y676" s="38"/>
      <c r="Z676" s="43"/>
      <c r="AA676" s="37"/>
    </row>
    <row r="677" spans="1:27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40"/>
      <c r="U677" s="38"/>
      <c r="V677" s="38"/>
      <c r="W677" s="38"/>
      <c r="X677" s="38"/>
      <c r="Y677" s="38"/>
      <c r="Z677" s="43"/>
      <c r="AA677" s="37"/>
    </row>
    <row r="678" spans="1:27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40"/>
      <c r="U678" s="38"/>
      <c r="V678" s="38"/>
      <c r="W678" s="38"/>
      <c r="X678" s="38"/>
      <c r="Y678" s="38"/>
      <c r="Z678" s="43"/>
      <c r="AA678" s="37"/>
    </row>
    <row r="679" spans="1:27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40"/>
      <c r="U679" s="38"/>
      <c r="V679" s="38"/>
      <c r="W679" s="38"/>
      <c r="X679" s="38"/>
      <c r="Y679" s="38"/>
      <c r="Z679" s="43"/>
      <c r="AA679" s="37"/>
    </row>
    <row r="680" spans="1:27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40"/>
      <c r="U680" s="38"/>
      <c r="V680" s="38"/>
      <c r="W680" s="38"/>
      <c r="X680" s="38"/>
      <c r="Y680" s="38"/>
      <c r="Z680" s="43"/>
      <c r="AA680" s="37"/>
    </row>
    <row r="681" spans="1:27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40"/>
      <c r="U681" s="38"/>
      <c r="V681" s="38"/>
      <c r="W681" s="38"/>
      <c r="X681" s="38"/>
      <c r="Y681" s="38"/>
      <c r="Z681" s="43"/>
      <c r="AA681" s="37"/>
    </row>
    <row r="682" spans="1:27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40"/>
      <c r="U682" s="38"/>
      <c r="V682" s="38"/>
      <c r="W682" s="38"/>
      <c r="X682" s="38"/>
      <c r="Y682" s="38"/>
      <c r="Z682" s="43"/>
      <c r="AA682" s="37"/>
    </row>
    <row r="683" spans="1:27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40"/>
      <c r="U683" s="38"/>
      <c r="V683" s="38"/>
      <c r="W683" s="38"/>
      <c r="X683" s="38"/>
      <c r="Y683" s="38"/>
      <c r="Z683" s="43"/>
      <c r="AA683" s="37"/>
    </row>
    <row r="684" spans="1:27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40"/>
      <c r="U684" s="38"/>
      <c r="V684" s="38"/>
      <c r="W684" s="38"/>
      <c r="X684" s="38"/>
      <c r="Y684" s="38"/>
      <c r="Z684" s="43"/>
      <c r="AA684" s="37"/>
    </row>
    <row r="685" spans="1:27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40"/>
      <c r="U685" s="38"/>
      <c r="V685" s="38"/>
      <c r="W685" s="38"/>
      <c r="X685" s="38"/>
      <c r="Y685" s="38"/>
      <c r="Z685" s="43"/>
      <c r="AA685" s="37"/>
    </row>
    <row r="686" spans="1:27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40"/>
      <c r="U686" s="38"/>
      <c r="V686" s="38"/>
      <c r="W686" s="38"/>
      <c r="X686" s="38"/>
      <c r="Y686" s="38"/>
      <c r="Z686" s="43"/>
      <c r="AA686" s="37"/>
    </row>
    <row r="687" spans="1:27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40"/>
      <c r="U687" s="38"/>
      <c r="V687" s="38"/>
      <c r="W687" s="38"/>
      <c r="X687" s="38"/>
      <c r="Y687" s="38"/>
      <c r="Z687" s="43"/>
      <c r="AA687" s="37"/>
    </row>
    <row r="688" spans="1:27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40"/>
      <c r="U688" s="38"/>
      <c r="V688" s="38"/>
      <c r="W688" s="38"/>
      <c r="X688" s="38"/>
      <c r="Y688" s="38"/>
      <c r="Z688" s="43"/>
      <c r="AA688" s="37"/>
    </row>
    <row r="689" spans="1:27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40"/>
      <c r="U689" s="38"/>
      <c r="V689" s="38"/>
      <c r="W689" s="38"/>
      <c r="X689" s="38"/>
      <c r="Y689" s="38"/>
      <c r="Z689" s="43"/>
      <c r="AA689" s="37"/>
    </row>
    <row r="690" spans="1:27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40"/>
      <c r="U690" s="38"/>
      <c r="V690" s="38"/>
      <c r="W690" s="38"/>
      <c r="X690" s="38"/>
      <c r="Y690" s="38"/>
      <c r="Z690" s="43"/>
      <c r="AA690" s="37"/>
    </row>
    <row r="691" spans="1:27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40"/>
      <c r="U691" s="38"/>
      <c r="V691" s="38"/>
      <c r="W691" s="38"/>
      <c r="X691" s="38"/>
      <c r="Y691" s="38"/>
      <c r="Z691" s="43"/>
      <c r="AA691" s="37"/>
    </row>
    <row r="692" spans="1:27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40"/>
      <c r="U692" s="38"/>
      <c r="V692" s="38"/>
      <c r="W692" s="38"/>
      <c r="X692" s="38"/>
      <c r="Y692" s="38"/>
      <c r="Z692" s="43"/>
      <c r="AA692" s="37"/>
    </row>
    <row r="693" spans="1:27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40"/>
      <c r="U693" s="38"/>
      <c r="V693" s="38"/>
      <c r="W693" s="38"/>
      <c r="X693" s="38"/>
      <c r="Y693" s="38"/>
      <c r="Z693" s="43"/>
      <c r="AA693" s="37"/>
    </row>
    <row r="694" spans="1:27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40"/>
      <c r="U694" s="38"/>
      <c r="V694" s="38"/>
      <c r="W694" s="38"/>
      <c r="X694" s="38"/>
      <c r="Y694" s="38"/>
      <c r="Z694" s="43"/>
      <c r="AA694" s="37"/>
    </row>
    <row r="695" spans="1:27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40"/>
      <c r="U695" s="38"/>
      <c r="V695" s="38"/>
      <c r="W695" s="38"/>
      <c r="X695" s="38"/>
      <c r="Y695" s="38"/>
      <c r="Z695" s="43"/>
      <c r="AA695" s="37"/>
    </row>
    <row r="696" spans="1:27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40"/>
      <c r="U696" s="38"/>
      <c r="V696" s="38"/>
      <c r="W696" s="38"/>
      <c r="X696" s="38"/>
      <c r="Y696" s="38"/>
      <c r="Z696" s="43"/>
      <c r="AA696" s="37"/>
    </row>
    <row r="697" spans="1:27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40"/>
      <c r="U697" s="38"/>
      <c r="V697" s="38"/>
      <c r="W697" s="38"/>
      <c r="X697" s="38"/>
      <c r="Y697" s="38"/>
      <c r="Z697" s="43"/>
      <c r="AA697" s="37"/>
    </row>
    <row r="698" spans="1:27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40"/>
      <c r="U698" s="38"/>
      <c r="V698" s="38"/>
      <c r="W698" s="38"/>
      <c r="X698" s="38"/>
      <c r="Y698" s="38"/>
      <c r="Z698" s="43"/>
      <c r="AA698" s="37"/>
    </row>
    <row r="699" spans="1:27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40"/>
      <c r="U699" s="38"/>
      <c r="V699" s="38"/>
      <c r="W699" s="38"/>
      <c r="X699" s="38"/>
      <c r="Y699" s="38"/>
      <c r="Z699" s="43"/>
      <c r="AA699" s="37"/>
    </row>
    <row r="700" spans="1:27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40"/>
      <c r="U700" s="38"/>
      <c r="V700" s="38"/>
      <c r="W700" s="38"/>
      <c r="X700" s="38"/>
      <c r="Y700" s="38"/>
      <c r="Z700" s="43"/>
      <c r="AA700" s="37"/>
    </row>
    <row r="701" spans="1:27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40"/>
      <c r="U701" s="38"/>
      <c r="V701" s="38"/>
      <c r="W701" s="38"/>
      <c r="X701" s="38"/>
      <c r="Y701" s="38"/>
      <c r="Z701" s="43"/>
      <c r="AA701" s="37"/>
    </row>
    <row r="702" spans="1:27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40"/>
      <c r="U702" s="38"/>
      <c r="V702" s="38"/>
      <c r="W702" s="38"/>
      <c r="X702" s="38"/>
      <c r="Y702" s="38"/>
      <c r="Z702" s="43"/>
      <c r="AA702" s="37"/>
    </row>
    <row r="703" spans="1:27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40"/>
      <c r="U703" s="38"/>
      <c r="V703" s="38"/>
      <c r="W703" s="38"/>
      <c r="X703" s="38"/>
      <c r="Y703" s="38"/>
      <c r="Z703" s="43"/>
      <c r="AA703" s="37"/>
    </row>
    <row r="704" spans="1:27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40"/>
      <c r="U704" s="38"/>
      <c r="V704" s="38"/>
      <c r="W704" s="38"/>
      <c r="X704" s="38"/>
      <c r="Y704" s="38"/>
      <c r="Z704" s="43"/>
      <c r="AA704" s="37"/>
    </row>
    <row r="705" spans="1:27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40"/>
      <c r="U705" s="38"/>
      <c r="V705" s="38"/>
      <c r="W705" s="38"/>
      <c r="X705" s="38"/>
      <c r="Y705" s="38"/>
      <c r="Z705" s="43"/>
      <c r="AA705" s="37"/>
    </row>
    <row r="706" spans="1:27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40"/>
      <c r="U706" s="38"/>
      <c r="V706" s="38"/>
      <c r="W706" s="38"/>
      <c r="X706" s="38"/>
      <c r="Y706" s="38"/>
      <c r="Z706" s="43"/>
      <c r="AA706" s="37"/>
    </row>
    <row r="707" spans="1:27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40"/>
      <c r="U707" s="38"/>
      <c r="V707" s="38"/>
      <c r="W707" s="38"/>
      <c r="X707" s="38"/>
      <c r="Y707" s="38"/>
      <c r="Z707" s="43"/>
      <c r="AA707" s="37"/>
    </row>
    <row r="708" spans="1:27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40"/>
      <c r="U708" s="38"/>
      <c r="V708" s="38"/>
      <c r="W708" s="38"/>
      <c r="X708" s="38"/>
      <c r="Y708" s="38"/>
      <c r="Z708" s="43"/>
      <c r="AA708" s="37"/>
    </row>
    <row r="709" spans="1:27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40"/>
      <c r="U709" s="38"/>
      <c r="V709" s="38"/>
      <c r="W709" s="38"/>
      <c r="X709" s="38"/>
      <c r="Y709" s="38"/>
      <c r="Z709" s="43"/>
      <c r="AA709" s="37"/>
    </row>
    <row r="710" spans="1:27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40"/>
      <c r="U710" s="38"/>
      <c r="V710" s="38"/>
      <c r="W710" s="38"/>
      <c r="X710" s="38"/>
      <c r="Y710" s="38"/>
      <c r="Z710" s="43"/>
      <c r="AA710" s="37"/>
    </row>
    <row r="711" spans="1:27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40"/>
      <c r="U711" s="38"/>
      <c r="V711" s="38"/>
      <c r="W711" s="38"/>
      <c r="X711" s="38"/>
      <c r="Y711" s="38"/>
      <c r="Z711" s="43"/>
      <c r="AA711" s="37"/>
    </row>
    <row r="712" spans="1:27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40"/>
      <c r="U712" s="38"/>
      <c r="V712" s="38"/>
      <c r="W712" s="38"/>
      <c r="X712" s="38"/>
      <c r="Y712" s="38"/>
      <c r="Z712" s="43"/>
      <c r="AA712" s="37"/>
    </row>
    <row r="713" spans="1:27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40"/>
      <c r="U713" s="38"/>
      <c r="V713" s="38"/>
      <c r="W713" s="38"/>
      <c r="X713" s="38"/>
      <c r="Y713" s="38"/>
      <c r="Z713" s="43"/>
      <c r="AA713" s="37"/>
    </row>
    <row r="714" spans="1:27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40"/>
      <c r="U714" s="38"/>
      <c r="V714" s="38"/>
      <c r="W714" s="38"/>
      <c r="X714" s="38"/>
      <c r="Y714" s="38"/>
      <c r="Z714" s="43"/>
      <c r="AA714" s="37"/>
    </row>
    <row r="715" spans="1:27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40"/>
      <c r="U715" s="38"/>
      <c r="V715" s="38"/>
      <c r="W715" s="38"/>
      <c r="X715" s="38"/>
      <c r="Y715" s="38"/>
      <c r="Z715" s="43"/>
      <c r="AA715" s="37"/>
    </row>
    <row r="716" spans="1:27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40"/>
      <c r="U716" s="38"/>
      <c r="V716" s="38"/>
      <c r="W716" s="38"/>
      <c r="X716" s="38"/>
      <c r="Y716" s="38"/>
      <c r="Z716" s="43"/>
      <c r="AA716" s="37"/>
    </row>
    <row r="717" spans="1:27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40"/>
      <c r="U717" s="38"/>
      <c r="V717" s="38"/>
      <c r="W717" s="38"/>
      <c r="X717" s="38"/>
      <c r="Y717" s="38"/>
      <c r="Z717" s="43"/>
      <c r="AA717" s="37"/>
    </row>
    <row r="718" spans="1:27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40"/>
      <c r="U718" s="38"/>
      <c r="V718" s="38"/>
      <c r="W718" s="38"/>
      <c r="X718" s="38"/>
      <c r="Y718" s="38"/>
      <c r="Z718" s="43"/>
      <c r="AA718" s="37"/>
    </row>
    <row r="719" spans="1:27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40"/>
      <c r="U719" s="38"/>
      <c r="V719" s="38"/>
      <c r="W719" s="38"/>
      <c r="X719" s="38"/>
      <c r="Y719" s="38"/>
      <c r="Z719" s="43"/>
      <c r="AA719" s="37"/>
    </row>
    <row r="720" spans="1:27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40"/>
      <c r="U720" s="38"/>
      <c r="V720" s="38"/>
      <c r="W720" s="38"/>
      <c r="X720" s="38"/>
      <c r="Y720" s="38"/>
      <c r="Z720" s="43"/>
      <c r="AA720" s="37"/>
    </row>
    <row r="721" spans="1:27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40"/>
      <c r="U721" s="38"/>
      <c r="V721" s="38"/>
      <c r="W721" s="38"/>
      <c r="X721" s="38"/>
      <c r="Y721" s="38"/>
      <c r="Z721" s="43"/>
      <c r="AA721" s="37"/>
    </row>
    <row r="722" spans="1:27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40"/>
      <c r="U722" s="38"/>
      <c r="V722" s="38"/>
      <c r="W722" s="38"/>
      <c r="X722" s="38"/>
      <c r="Y722" s="38"/>
      <c r="Z722" s="43"/>
      <c r="AA722" s="37"/>
    </row>
    <row r="723" spans="1:27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40"/>
      <c r="U723" s="38"/>
      <c r="V723" s="38"/>
      <c r="W723" s="38"/>
      <c r="X723" s="38"/>
      <c r="Y723" s="38"/>
      <c r="Z723" s="43"/>
      <c r="AA723" s="37"/>
    </row>
    <row r="724" spans="1:27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40"/>
      <c r="U724" s="38"/>
      <c r="V724" s="38"/>
      <c r="W724" s="38"/>
      <c r="X724" s="38"/>
      <c r="Y724" s="38"/>
      <c r="Z724" s="43"/>
      <c r="AA724" s="37"/>
    </row>
    <row r="725" spans="1:27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40"/>
      <c r="U725" s="38"/>
      <c r="V725" s="38"/>
      <c r="W725" s="38"/>
      <c r="X725" s="38"/>
      <c r="Y725" s="38"/>
      <c r="Z725" s="43"/>
      <c r="AA725" s="37"/>
    </row>
    <row r="726" spans="1:27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40"/>
      <c r="U726" s="38"/>
      <c r="V726" s="38"/>
      <c r="W726" s="38"/>
      <c r="X726" s="38"/>
      <c r="Y726" s="38"/>
      <c r="Z726" s="43"/>
      <c r="AA726" s="37"/>
    </row>
    <row r="727" spans="1:27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40"/>
      <c r="U727" s="38"/>
      <c r="V727" s="38"/>
      <c r="W727" s="38"/>
      <c r="X727" s="38"/>
      <c r="Y727" s="38"/>
      <c r="Z727" s="43"/>
      <c r="AA727" s="37"/>
    </row>
    <row r="728" spans="1:27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40"/>
      <c r="U728" s="38"/>
      <c r="V728" s="38"/>
      <c r="W728" s="38"/>
      <c r="X728" s="38"/>
      <c r="Y728" s="38"/>
      <c r="Z728" s="43"/>
      <c r="AA728" s="37"/>
    </row>
    <row r="729" spans="1:27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40"/>
      <c r="U729" s="38"/>
      <c r="V729" s="38"/>
      <c r="W729" s="38"/>
      <c r="X729" s="38"/>
      <c r="Y729" s="38"/>
      <c r="Z729" s="43"/>
      <c r="AA729" s="37"/>
    </row>
    <row r="730" spans="1:27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40"/>
      <c r="U730" s="38"/>
      <c r="V730" s="38"/>
      <c r="W730" s="38"/>
      <c r="X730" s="38"/>
      <c r="Y730" s="38"/>
      <c r="Z730" s="43"/>
      <c r="AA730" s="37"/>
    </row>
    <row r="731" spans="1:27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40"/>
      <c r="U731" s="38"/>
      <c r="V731" s="38"/>
      <c r="W731" s="38"/>
      <c r="X731" s="38"/>
      <c r="Y731" s="38"/>
      <c r="Z731" s="43"/>
      <c r="AA731" s="37"/>
    </row>
    <row r="732" spans="1:27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40"/>
      <c r="U732" s="38"/>
      <c r="V732" s="38"/>
      <c r="W732" s="38"/>
      <c r="X732" s="38"/>
      <c r="Y732" s="38"/>
      <c r="Z732" s="43"/>
      <c r="AA732" s="37"/>
    </row>
    <row r="733" spans="1:27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40"/>
      <c r="U733" s="38"/>
      <c r="V733" s="38"/>
      <c r="W733" s="38"/>
      <c r="X733" s="38"/>
      <c r="Y733" s="38"/>
      <c r="Z733" s="43"/>
      <c r="AA733" s="37"/>
    </row>
    <row r="734" spans="1:27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40"/>
      <c r="U734" s="38"/>
      <c r="V734" s="38"/>
      <c r="W734" s="38"/>
      <c r="X734" s="38"/>
      <c r="Y734" s="38"/>
      <c r="Z734" s="43"/>
      <c r="AA734" s="37"/>
    </row>
    <row r="735" spans="1:27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40"/>
      <c r="U735" s="38"/>
      <c r="V735" s="38"/>
      <c r="W735" s="38"/>
      <c r="X735" s="38"/>
      <c r="Y735" s="38"/>
      <c r="Z735" s="43"/>
      <c r="AA735" s="37"/>
    </row>
    <row r="736" spans="1:27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40"/>
      <c r="U736" s="38"/>
      <c r="V736" s="38"/>
      <c r="W736" s="38"/>
      <c r="X736" s="38"/>
      <c r="Y736" s="38"/>
      <c r="Z736" s="43"/>
      <c r="AA736" s="37"/>
    </row>
    <row r="737" spans="1:27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40"/>
      <c r="U737" s="38"/>
      <c r="V737" s="38"/>
      <c r="W737" s="38"/>
      <c r="X737" s="38"/>
      <c r="Y737" s="38"/>
      <c r="Z737" s="43"/>
      <c r="AA737" s="37"/>
    </row>
    <row r="738" spans="1:27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40"/>
      <c r="U738" s="38"/>
      <c r="V738" s="38"/>
      <c r="W738" s="38"/>
      <c r="X738" s="38"/>
      <c r="Y738" s="38"/>
      <c r="Z738" s="43"/>
      <c r="AA738" s="37"/>
    </row>
    <row r="739" spans="1:27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40"/>
      <c r="U739" s="38"/>
      <c r="V739" s="38"/>
      <c r="W739" s="38"/>
      <c r="X739" s="38"/>
      <c r="Y739" s="38"/>
      <c r="Z739" s="43"/>
      <c r="AA739" s="37"/>
    </row>
    <row r="740" spans="1:27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40"/>
      <c r="U740" s="38"/>
      <c r="V740" s="38"/>
      <c r="W740" s="38"/>
      <c r="X740" s="38"/>
      <c r="Y740" s="38"/>
      <c r="Z740" s="43"/>
      <c r="AA740" s="37"/>
    </row>
    <row r="741" spans="1:27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40"/>
      <c r="U741" s="38"/>
      <c r="V741" s="38"/>
      <c r="W741" s="38"/>
      <c r="X741" s="38"/>
      <c r="Y741" s="38"/>
      <c r="Z741" s="43"/>
      <c r="AA741" s="37"/>
    </row>
    <row r="742" spans="1:27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40"/>
      <c r="U742" s="38"/>
      <c r="V742" s="38"/>
      <c r="W742" s="38"/>
      <c r="X742" s="38"/>
      <c r="Y742" s="38"/>
      <c r="Z742" s="43"/>
      <c r="AA742" s="37"/>
    </row>
    <row r="743" spans="1:27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40"/>
      <c r="U743" s="38"/>
      <c r="V743" s="38"/>
      <c r="W743" s="38"/>
      <c r="X743" s="38"/>
      <c r="Y743" s="38"/>
      <c r="Z743" s="43"/>
      <c r="AA743" s="37"/>
    </row>
    <row r="744" spans="1:27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40"/>
      <c r="U744" s="38"/>
      <c r="V744" s="38"/>
      <c r="W744" s="38"/>
      <c r="X744" s="38"/>
      <c r="Y744" s="38"/>
      <c r="Z744" s="43"/>
      <c r="AA744" s="37"/>
    </row>
    <row r="745" spans="1:27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40"/>
      <c r="U745" s="38"/>
      <c r="V745" s="38"/>
      <c r="W745" s="38"/>
      <c r="X745" s="38"/>
      <c r="Y745" s="38"/>
      <c r="Z745" s="43"/>
      <c r="AA745" s="37"/>
    </row>
    <row r="746" spans="1:27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40"/>
      <c r="U746" s="38"/>
      <c r="V746" s="38"/>
      <c r="W746" s="38"/>
      <c r="X746" s="38"/>
      <c r="Y746" s="38"/>
      <c r="Z746" s="43"/>
      <c r="AA746" s="37"/>
    </row>
    <row r="747" spans="1:27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40"/>
      <c r="U747" s="38"/>
      <c r="V747" s="38"/>
      <c r="W747" s="38"/>
      <c r="X747" s="38"/>
      <c r="Y747" s="38"/>
      <c r="Z747" s="43"/>
      <c r="AA747" s="37"/>
    </row>
    <row r="748" spans="1:27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40"/>
      <c r="U748" s="38"/>
      <c r="V748" s="38"/>
      <c r="W748" s="38"/>
      <c r="X748" s="38"/>
      <c r="Y748" s="38"/>
      <c r="Z748" s="43"/>
      <c r="AA748" s="37"/>
    </row>
    <row r="749" spans="1:27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40"/>
      <c r="U749" s="38"/>
      <c r="V749" s="38"/>
      <c r="W749" s="38"/>
      <c r="X749" s="38"/>
      <c r="Y749" s="38"/>
      <c r="Z749" s="43"/>
      <c r="AA749" s="37"/>
    </row>
    <row r="750" spans="1:27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40"/>
      <c r="U750" s="38"/>
      <c r="V750" s="38"/>
      <c r="W750" s="38"/>
      <c r="X750" s="38"/>
      <c r="Y750" s="38"/>
      <c r="Z750" s="43"/>
      <c r="AA750" s="37"/>
    </row>
    <row r="751" spans="1:27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40"/>
      <c r="U751" s="38"/>
      <c r="V751" s="38"/>
      <c r="W751" s="38"/>
      <c r="X751" s="38"/>
      <c r="Y751" s="38"/>
      <c r="Z751" s="43"/>
      <c r="AA751" s="37"/>
    </row>
    <row r="752" spans="1:27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40"/>
      <c r="U752" s="38"/>
      <c r="V752" s="38"/>
      <c r="W752" s="38"/>
      <c r="X752" s="38"/>
      <c r="Y752" s="38"/>
      <c r="Z752" s="43"/>
      <c r="AA752" s="37"/>
    </row>
    <row r="753" spans="1:27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40"/>
      <c r="U753" s="38"/>
      <c r="V753" s="38"/>
      <c r="W753" s="38"/>
      <c r="X753" s="38"/>
      <c r="Y753" s="38"/>
      <c r="Z753" s="43"/>
      <c r="AA753" s="37"/>
    </row>
    <row r="754" spans="1:27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40"/>
      <c r="U754" s="38"/>
      <c r="V754" s="38"/>
      <c r="W754" s="38"/>
      <c r="X754" s="38"/>
      <c r="Y754" s="38"/>
      <c r="Z754" s="43"/>
      <c r="AA754" s="37"/>
    </row>
    <row r="755" spans="1:27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40"/>
      <c r="U755" s="38"/>
      <c r="V755" s="38"/>
      <c r="W755" s="38"/>
      <c r="X755" s="38"/>
      <c r="Y755" s="38"/>
      <c r="Z755" s="43"/>
      <c r="AA755" s="37"/>
    </row>
    <row r="756" spans="1:27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40"/>
      <c r="U756" s="38"/>
      <c r="V756" s="38"/>
      <c r="W756" s="38"/>
      <c r="X756" s="38"/>
      <c r="Y756" s="38"/>
      <c r="Z756" s="43"/>
      <c r="AA756" s="37"/>
    </row>
    <row r="757" spans="1:27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40"/>
      <c r="U757" s="38"/>
      <c r="V757" s="38"/>
      <c r="W757" s="38"/>
      <c r="X757" s="38"/>
      <c r="Y757" s="38"/>
      <c r="Z757" s="43"/>
      <c r="AA757" s="37"/>
    </row>
    <row r="758" spans="1:27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40"/>
      <c r="U758" s="38"/>
      <c r="V758" s="38"/>
      <c r="W758" s="38"/>
      <c r="X758" s="38"/>
      <c r="Y758" s="38"/>
      <c r="Z758" s="43"/>
      <c r="AA758" s="37"/>
    </row>
    <row r="759" spans="1:27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40"/>
      <c r="U759" s="38"/>
      <c r="V759" s="38"/>
      <c r="W759" s="38"/>
      <c r="X759" s="38"/>
      <c r="Y759" s="38"/>
      <c r="Z759" s="43"/>
      <c r="AA759" s="37"/>
    </row>
    <row r="760" spans="1:27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40"/>
      <c r="U760" s="38"/>
      <c r="V760" s="38"/>
      <c r="W760" s="38"/>
      <c r="X760" s="38"/>
      <c r="Y760" s="38"/>
      <c r="Z760" s="43"/>
      <c r="AA760" s="37"/>
    </row>
    <row r="761" spans="1:27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40"/>
      <c r="U761" s="38"/>
      <c r="V761" s="38"/>
      <c r="W761" s="38"/>
      <c r="X761" s="38"/>
      <c r="Y761" s="38"/>
      <c r="Z761" s="43"/>
      <c r="AA761" s="37"/>
    </row>
    <row r="762" spans="1:27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40"/>
      <c r="U762" s="38"/>
      <c r="V762" s="38"/>
      <c r="W762" s="38"/>
      <c r="X762" s="38"/>
      <c r="Y762" s="38"/>
      <c r="Z762" s="43"/>
      <c r="AA762" s="37"/>
    </row>
    <row r="763" spans="1:27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40"/>
      <c r="U763" s="38"/>
      <c r="V763" s="38"/>
      <c r="W763" s="38"/>
      <c r="X763" s="38"/>
      <c r="Y763" s="38"/>
      <c r="Z763" s="43"/>
      <c r="AA763" s="37"/>
    </row>
    <row r="764" spans="1:27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40"/>
      <c r="U764" s="38"/>
      <c r="V764" s="38"/>
      <c r="W764" s="38"/>
      <c r="X764" s="38"/>
      <c r="Y764" s="38"/>
      <c r="Z764" s="43"/>
      <c r="AA764" s="37"/>
    </row>
    <row r="765" spans="1:27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40"/>
      <c r="U765" s="38"/>
      <c r="V765" s="38"/>
      <c r="W765" s="38"/>
      <c r="X765" s="38"/>
      <c r="Y765" s="38"/>
      <c r="Z765" s="43"/>
      <c r="AA765" s="37"/>
    </row>
    <row r="766" spans="1:27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40"/>
      <c r="U766" s="38"/>
      <c r="V766" s="38"/>
      <c r="W766" s="38"/>
      <c r="X766" s="38"/>
      <c r="Y766" s="38"/>
      <c r="Z766" s="43"/>
      <c r="AA766" s="37"/>
    </row>
    <row r="767" spans="1:27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40"/>
      <c r="U767" s="38"/>
      <c r="V767" s="38"/>
      <c r="W767" s="38"/>
      <c r="X767" s="38"/>
      <c r="Y767" s="38"/>
      <c r="Z767" s="43"/>
      <c r="AA767" s="37"/>
    </row>
    <row r="768" spans="1:27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40"/>
      <c r="U768" s="38"/>
      <c r="V768" s="38"/>
      <c r="W768" s="38"/>
      <c r="X768" s="38"/>
      <c r="Y768" s="38"/>
      <c r="Z768" s="43"/>
      <c r="AA768" s="37"/>
    </row>
    <row r="769" spans="1:27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40"/>
      <c r="U769" s="38"/>
      <c r="V769" s="38"/>
      <c r="W769" s="38"/>
      <c r="X769" s="38"/>
      <c r="Y769" s="38"/>
      <c r="Z769" s="43"/>
      <c r="AA769" s="37"/>
    </row>
    <row r="770" spans="1:27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40"/>
      <c r="U770" s="38"/>
      <c r="V770" s="38"/>
      <c r="W770" s="38"/>
      <c r="X770" s="38"/>
      <c r="Y770" s="38"/>
      <c r="Z770" s="43"/>
      <c r="AA770" s="37"/>
    </row>
    <row r="771" spans="1:27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40"/>
      <c r="U771" s="38"/>
      <c r="V771" s="38"/>
      <c r="W771" s="38"/>
      <c r="X771" s="38"/>
      <c r="Y771" s="38"/>
      <c r="Z771" s="43"/>
      <c r="AA771" s="37"/>
    </row>
    <row r="772" spans="1:27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40"/>
      <c r="U772" s="38"/>
      <c r="V772" s="38"/>
      <c r="W772" s="38"/>
      <c r="X772" s="38"/>
      <c r="Y772" s="38"/>
      <c r="Z772" s="43"/>
      <c r="AA772" s="37"/>
    </row>
    <row r="773" spans="1:27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40"/>
      <c r="U773" s="38"/>
      <c r="V773" s="38"/>
      <c r="W773" s="38"/>
      <c r="X773" s="38"/>
      <c r="Y773" s="38"/>
      <c r="Z773" s="43"/>
      <c r="AA773" s="37"/>
    </row>
    <row r="774" spans="1:27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40"/>
      <c r="U774" s="38"/>
      <c r="V774" s="38"/>
      <c r="W774" s="38"/>
      <c r="X774" s="38"/>
      <c r="Y774" s="38"/>
      <c r="Z774" s="43"/>
      <c r="AA774" s="37"/>
    </row>
    <row r="775" spans="1:27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40"/>
      <c r="U775" s="38"/>
      <c r="V775" s="38"/>
      <c r="W775" s="38"/>
      <c r="X775" s="38"/>
      <c r="Y775" s="38"/>
      <c r="Z775" s="43"/>
      <c r="AA775" s="37"/>
    </row>
    <row r="776" spans="1:27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40"/>
      <c r="U776" s="38"/>
      <c r="V776" s="38"/>
      <c r="W776" s="38"/>
      <c r="X776" s="38"/>
      <c r="Y776" s="38"/>
      <c r="Z776" s="43"/>
      <c r="AA776" s="37"/>
    </row>
    <row r="777" spans="1:27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40"/>
      <c r="U777" s="38"/>
      <c r="V777" s="38"/>
      <c r="W777" s="38"/>
      <c r="X777" s="38"/>
      <c r="Y777" s="38"/>
      <c r="Z777" s="43"/>
      <c r="AA777" s="37"/>
    </row>
    <row r="778" spans="1:27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40"/>
      <c r="U778" s="38"/>
      <c r="V778" s="38"/>
      <c r="W778" s="38"/>
      <c r="X778" s="38"/>
      <c r="Y778" s="38"/>
      <c r="Z778" s="43"/>
      <c r="AA778" s="37"/>
    </row>
    <row r="779" spans="1:27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40"/>
      <c r="U779" s="38"/>
      <c r="V779" s="38"/>
      <c r="W779" s="38"/>
      <c r="X779" s="38"/>
      <c r="Y779" s="38"/>
      <c r="Z779" s="43"/>
      <c r="AA779" s="37"/>
    </row>
    <row r="780" spans="1:27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40"/>
      <c r="U780" s="38"/>
      <c r="V780" s="38"/>
      <c r="W780" s="38"/>
      <c r="X780" s="38"/>
      <c r="Y780" s="38"/>
      <c r="Z780" s="43"/>
      <c r="AA780" s="37"/>
    </row>
    <row r="781" spans="1:27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40"/>
      <c r="U781" s="38"/>
      <c r="V781" s="38"/>
      <c r="W781" s="38"/>
      <c r="X781" s="38"/>
      <c r="Y781" s="38"/>
      <c r="Z781" s="43"/>
      <c r="AA781" s="37"/>
    </row>
    <row r="782" spans="1:27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40"/>
      <c r="U782" s="38"/>
      <c r="V782" s="38"/>
      <c r="W782" s="38"/>
      <c r="X782" s="38"/>
      <c r="Y782" s="38"/>
      <c r="Z782" s="43"/>
      <c r="AA782" s="37"/>
    </row>
    <row r="783" spans="1:27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40"/>
      <c r="U783" s="38"/>
      <c r="V783" s="38"/>
      <c r="W783" s="38"/>
      <c r="X783" s="38"/>
      <c r="Y783" s="38"/>
      <c r="Z783" s="43"/>
      <c r="AA783" s="37"/>
    </row>
    <row r="784" spans="1:27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40"/>
      <c r="U784" s="38"/>
      <c r="V784" s="38"/>
      <c r="W784" s="38"/>
      <c r="X784" s="38"/>
      <c r="Y784" s="38"/>
      <c r="Z784" s="43"/>
      <c r="AA784" s="37"/>
    </row>
    <row r="785" spans="1:27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40"/>
      <c r="U785" s="38"/>
      <c r="V785" s="38"/>
      <c r="W785" s="38"/>
      <c r="X785" s="38"/>
      <c r="Y785" s="38"/>
      <c r="Z785" s="43"/>
      <c r="AA785" s="37"/>
    </row>
    <row r="786" spans="1:27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40"/>
      <c r="U786" s="38"/>
      <c r="V786" s="38"/>
      <c r="W786" s="38"/>
      <c r="X786" s="38"/>
      <c r="Y786" s="38"/>
      <c r="Z786" s="43"/>
      <c r="AA786" s="37"/>
    </row>
    <row r="787" spans="1:27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40"/>
      <c r="U787" s="38"/>
      <c r="V787" s="38"/>
      <c r="W787" s="38"/>
      <c r="X787" s="38"/>
      <c r="Y787" s="38"/>
      <c r="Z787" s="43"/>
      <c r="AA787" s="37"/>
    </row>
    <row r="788" spans="1:27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40"/>
      <c r="U788" s="38"/>
      <c r="V788" s="38"/>
      <c r="W788" s="38"/>
      <c r="X788" s="38"/>
      <c r="Y788" s="38"/>
      <c r="Z788" s="43"/>
      <c r="AA788" s="37"/>
    </row>
    <row r="789" spans="1:27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40"/>
      <c r="U789" s="38"/>
      <c r="V789" s="38"/>
      <c r="W789" s="38"/>
      <c r="X789" s="38"/>
      <c r="Y789" s="38"/>
      <c r="Z789" s="43"/>
      <c r="AA789" s="37"/>
    </row>
    <row r="790" spans="1:27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40"/>
      <c r="U790" s="38"/>
      <c r="V790" s="38"/>
      <c r="W790" s="38"/>
      <c r="X790" s="38"/>
      <c r="Y790" s="38"/>
      <c r="Z790" s="43"/>
      <c r="AA790" s="37"/>
    </row>
    <row r="791" spans="1:27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40"/>
      <c r="U791" s="38"/>
      <c r="V791" s="38"/>
      <c r="W791" s="38"/>
      <c r="X791" s="38"/>
      <c r="Y791" s="38"/>
      <c r="Z791" s="43"/>
      <c r="AA791" s="37"/>
    </row>
    <row r="792" spans="1:27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40"/>
      <c r="U792" s="38"/>
      <c r="V792" s="38"/>
      <c r="W792" s="38"/>
      <c r="X792" s="38"/>
      <c r="Y792" s="38"/>
      <c r="Z792" s="43"/>
      <c r="AA792" s="37"/>
    </row>
    <row r="793" spans="1:27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40"/>
      <c r="U793" s="38"/>
      <c r="V793" s="38"/>
      <c r="W793" s="38"/>
      <c r="X793" s="38"/>
      <c r="Y793" s="38"/>
      <c r="Z793" s="43"/>
      <c r="AA793" s="37"/>
    </row>
    <row r="794" spans="1:27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40"/>
      <c r="U794" s="38"/>
      <c r="V794" s="38"/>
      <c r="W794" s="38"/>
      <c r="X794" s="38"/>
      <c r="Y794" s="38"/>
      <c r="Z794" s="43"/>
      <c r="AA794" s="37"/>
    </row>
    <row r="795" spans="1:27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40"/>
      <c r="U795" s="38"/>
      <c r="V795" s="38"/>
      <c r="W795" s="38"/>
      <c r="X795" s="38"/>
      <c r="Y795" s="38"/>
      <c r="Z795" s="43"/>
      <c r="AA795" s="37"/>
    </row>
    <row r="796" spans="1:27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40"/>
      <c r="U796" s="38"/>
      <c r="V796" s="38"/>
      <c r="W796" s="38"/>
      <c r="X796" s="38"/>
      <c r="Y796" s="38"/>
      <c r="Z796" s="43"/>
      <c r="AA796" s="37"/>
    </row>
    <row r="797" spans="1:27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40"/>
      <c r="U797" s="38"/>
      <c r="V797" s="38"/>
      <c r="W797" s="38"/>
      <c r="X797" s="38"/>
      <c r="Y797" s="38"/>
      <c r="Z797" s="43"/>
      <c r="AA797" s="37"/>
    </row>
    <row r="798" spans="1:27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40"/>
      <c r="U798" s="38"/>
      <c r="V798" s="38"/>
      <c r="W798" s="38"/>
      <c r="X798" s="38"/>
      <c r="Y798" s="38"/>
      <c r="Z798" s="43"/>
      <c r="AA798" s="37"/>
    </row>
    <row r="799" spans="1:27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40"/>
      <c r="U799" s="38"/>
      <c r="V799" s="38"/>
      <c r="W799" s="38"/>
      <c r="X799" s="38"/>
      <c r="Y799" s="38"/>
      <c r="Z799" s="43"/>
      <c r="AA799" s="37"/>
    </row>
    <row r="800" spans="1:27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40"/>
      <c r="U800" s="38"/>
      <c r="V800" s="38"/>
      <c r="W800" s="38"/>
      <c r="X800" s="38"/>
      <c r="Y800" s="38"/>
      <c r="Z800" s="43"/>
      <c r="AA800" s="37"/>
    </row>
    <row r="801" spans="1:27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40"/>
      <c r="U801" s="38"/>
      <c r="V801" s="38"/>
      <c r="W801" s="38"/>
      <c r="X801" s="38"/>
      <c r="Y801" s="38"/>
      <c r="Z801" s="43"/>
      <c r="AA801" s="37"/>
    </row>
    <row r="802" spans="1:27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40"/>
      <c r="U802" s="38"/>
      <c r="V802" s="38"/>
      <c r="W802" s="38"/>
      <c r="X802" s="38"/>
      <c r="Y802" s="38"/>
      <c r="Z802" s="43"/>
      <c r="AA802" s="37"/>
    </row>
    <row r="803" spans="1:27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40"/>
      <c r="U803" s="38"/>
      <c r="V803" s="38"/>
      <c r="W803" s="38"/>
      <c r="X803" s="38"/>
      <c r="Y803" s="38"/>
      <c r="Z803" s="43"/>
      <c r="AA803" s="37"/>
    </row>
    <row r="804" spans="1:27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40"/>
      <c r="U804" s="38"/>
      <c r="V804" s="38"/>
      <c r="W804" s="38"/>
      <c r="X804" s="38"/>
      <c r="Y804" s="38"/>
      <c r="Z804" s="43"/>
      <c r="AA804" s="37"/>
    </row>
    <row r="805" spans="1:27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40"/>
      <c r="U805" s="38"/>
      <c r="V805" s="38"/>
      <c r="W805" s="38"/>
      <c r="X805" s="38"/>
      <c r="Y805" s="38"/>
      <c r="Z805" s="43"/>
      <c r="AA805" s="37"/>
    </row>
    <row r="806" spans="1:27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40"/>
      <c r="U806" s="38"/>
      <c r="V806" s="38"/>
      <c r="W806" s="38"/>
      <c r="X806" s="38"/>
      <c r="Y806" s="38"/>
      <c r="Z806" s="43"/>
      <c r="AA806" s="37"/>
    </row>
    <row r="807" spans="1:27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40"/>
      <c r="U807" s="38"/>
      <c r="V807" s="38"/>
      <c r="W807" s="38"/>
      <c r="X807" s="38"/>
      <c r="Y807" s="38"/>
      <c r="Z807" s="43"/>
      <c r="AA807" s="37"/>
    </row>
    <row r="808" spans="1:27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40"/>
      <c r="U808" s="38"/>
      <c r="V808" s="38"/>
      <c r="W808" s="38"/>
      <c r="X808" s="38"/>
      <c r="Y808" s="38"/>
      <c r="Z808" s="43"/>
      <c r="AA808" s="37"/>
    </row>
    <row r="809" spans="1:27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40"/>
      <c r="U809" s="38"/>
      <c r="V809" s="38"/>
      <c r="W809" s="38"/>
      <c r="X809" s="38"/>
      <c r="Y809" s="38"/>
      <c r="Z809" s="43"/>
      <c r="AA809" s="37"/>
    </row>
    <row r="810" spans="1:27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40"/>
      <c r="U810" s="38"/>
      <c r="V810" s="38"/>
      <c r="W810" s="38"/>
      <c r="X810" s="38"/>
      <c r="Y810" s="38"/>
      <c r="Z810" s="43"/>
      <c r="AA810" s="37"/>
    </row>
    <row r="811" spans="1:27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40"/>
      <c r="U811" s="38"/>
      <c r="V811" s="38"/>
      <c r="W811" s="38"/>
      <c r="X811" s="38"/>
      <c r="Y811" s="38"/>
      <c r="Z811" s="43"/>
      <c r="AA811" s="37"/>
    </row>
    <row r="812" spans="1:27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40"/>
      <c r="U812" s="38"/>
      <c r="V812" s="38"/>
      <c r="W812" s="38"/>
      <c r="X812" s="38"/>
      <c r="Y812" s="38"/>
      <c r="Z812" s="43"/>
      <c r="AA812" s="37"/>
    </row>
    <row r="813" spans="1:27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40"/>
      <c r="U813" s="38"/>
      <c r="V813" s="38"/>
      <c r="W813" s="38"/>
      <c r="X813" s="38"/>
      <c r="Y813" s="38"/>
      <c r="Z813" s="43"/>
      <c r="AA813" s="37"/>
    </row>
    <row r="814" spans="1:27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40"/>
      <c r="U814" s="38"/>
      <c r="V814" s="38"/>
      <c r="W814" s="38"/>
      <c r="X814" s="38"/>
      <c r="Y814" s="38"/>
      <c r="Z814" s="43"/>
      <c r="AA814" s="37"/>
    </row>
    <row r="815" spans="1:27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40"/>
      <c r="U815" s="38"/>
      <c r="V815" s="38"/>
      <c r="W815" s="38"/>
      <c r="X815" s="38"/>
      <c r="Y815" s="38"/>
      <c r="Z815" s="43"/>
      <c r="AA815" s="37"/>
    </row>
    <row r="816" spans="1:27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40"/>
      <c r="U816" s="38"/>
      <c r="V816" s="38"/>
      <c r="W816" s="38"/>
      <c r="X816" s="38"/>
      <c r="Y816" s="38"/>
      <c r="Z816" s="43"/>
      <c r="AA816" s="37"/>
    </row>
    <row r="817" spans="1:27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40"/>
      <c r="U817" s="38"/>
      <c r="V817" s="38"/>
      <c r="W817" s="38"/>
      <c r="X817" s="38"/>
      <c r="Y817" s="38"/>
      <c r="Z817" s="43"/>
      <c r="AA817" s="37"/>
    </row>
    <row r="818" spans="1:27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40"/>
      <c r="U818" s="38"/>
      <c r="V818" s="38"/>
      <c r="W818" s="38"/>
      <c r="X818" s="38"/>
      <c r="Y818" s="38"/>
      <c r="Z818" s="43"/>
      <c r="AA818" s="37"/>
    </row>
    <row r="819" spans="1:27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40"/>
      <c r="U819" s="38"/>
      <c r="V819" s="38"/>
      <c r="W819" s="38"/>
      <c r="X819" s="38"/>
      <c r="Y819" s="38"/>
      <c r="Z819" s="43"/>
      <c r="AA819" s="37"/>
    </row>
    <row r="820" spans="1:27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40"/>
      <c r="U820" s="38"/>
      <c r="V820" s="38"/>
      <c r="W820" s="38"/>
      <c r="X820" s="38"/>
      <c r="Y820" s="38"/>
      <c r="Z820" s="43"/>
      <c r="AA820" s="37"/>
    </row>
    <row r="821" spans="1:27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40"/>
      <c r="U821" s="38"/>
      <c r="V821" s="38"/>
      <c r="W821" s="38"/>
      <c r="X821" s="38"/>
      <c r="Y821" s="38"/>
      <c r="Z821" s="43"/>
      <c r="AA821" s="37"/>
    </row>
    <row r="822" spans="1:27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40"/>
      <c r="U822" s="38"/>
      <c r="V822" s="38"/>
      <c r="W822" s="38"/>
      <c r="X822" s="38"/>
      <c r="Y822" s="38"/>
      <c r="Z822" s="43"/>
      <c r="AA822" s="37"/>
    </row>
    <row r="823" spans="1:27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40"/>
      <c r="U823" s="38"/>
      <c r="V823" s="38"/>
      <c r="W823" s="38"/>
      <c r="X823" s="38"/>
      <c r="Y823" s="38"/>
      <c r="Z823" s="43"/>
      <c r="AA823" s="37"/>
    </row>
    <row r="824" spans="1:27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40"/>
      <c r="U824" s="38"/>
      <c r="V824" s="38"/>
      <c r="W824" s="38"/>
      <c r="X824" s="38"/>
      <c r="Y824" s="38"/>
      <c r="Z824" s="43"/>
      <c r="AA824" s="37"/>
    </row>
    <row r="825" spans="1:27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40"/>
      <c r="U825" s="38"/>
      <c r="V825" s="38"/>
      <c r="W825" s="38"/>
      <c r="X825" s="38"/>
      <c r="Y825" s="38"/>
      <c r="Z825" s="43"/>
      <c r="AA825" s="37"/>
    </row>
    <row r="826" spans="1:27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40"/>
      <c r="U826" s="38"/>
      <c r="V826" s="38"/>
      <c r="W826" s="38"/>
      <c r="X826" s="38"/>
      <c r="Y826" s="38"/>
      <c r="Z826" s="43"/>
      <c r="AA826" s="37"/>
    </row>
    <row r="827" spans="1:27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40"/>
      <c r="U827" s="38"/>
      <c r="V827" s="38"/>
      <c r="W827" s="38"/>
      <c r="X827" s="38"/>
      <c r="Y827" s="38"/>
      <c r="Z827" s="43"/>
      <c r="AA827" s="37"/>
    </row>
    <row r="828" spans="1:27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40"/>
      <c r="U828" s="38"/>
      <c r="V828" s="38"/>
      <c r="W828" s="38"/>
      <c r="X828" s="38"/>
      <c r="Y828" s="38"/>
      <c r="Z828" s="43"/>
      <c r="AA828" s="37"/>
    </row>
    <row r="829" spans="1:27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40"/>
      <c r="U829" s="38"/>
      <c r="V829" s="38"/>
      <c r="W829" s="38"/>
      <c r="X829" s="38"/>
      <c r="Y829" s="38"/>
      <c r="Z829" s="43"/>
      <c r="AA829" s="37"/>
    </row>
    <row r="830" spans="1:27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40"/>
      <c r="U830" s="38"/>
      <c r="V830" s="38"/>
      <c r="W830" s="38"/>
      <c r="X830" s="38"/>
      <c r="Y830" s="38"/>
      <c r="Z830" s="43"/>
      <c r="AA830" s="37"/>
    </row>
    <row r="831" spans="1:27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40"/>
      <c r="U831" s="38"/>
      <c r="V831" s="38"/>
      <c r="W831" s="38"/>
      <c r="X831" s="38"/>
      <c r="Y831" s="38"/>
      <c r="Z831" s="43"/>
      <c r="AA831" s="37"/>
    </row>
    <row r="832" spans="1:27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40"/>
      <c r="U832" s="38"/>
      <c r="V832" s="38"/>
      <c r="W832" s="38"/>
      <c r="X832" s="38"/>
      <c r="Y832" s="38"/>
      <c r="Z832" s="43"/>
      <c r="AA832" s="37"/>
    </row>
    <row r="833" spans="1:27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40"/>
      <c r="U833" s="38"/>
      <c r="V833" s="38"/>
      <c r="W833" s="38"/>
      <c r="X833" s="38"/>
      <c r="Y833" s="38"/>
      <c r="Z833" s="43"/>
      <c r="AA833" s="37"/>
    </row>
    <row r="834" spans="1:27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40"/>
      <c r="U834" s="38"/>
      <c r="V834" s="38"/>
      <c r="W834" s="38"/>
      <c r="X834" s="38"/>
      <c r="Y834" s="38"/>
      <c r="Z834" s="43"/>
      <c r="AA834" s="37"/>
    </row>
    <row r="835" spans="1:27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40"/>
      <c r="U835" s="38"/>
      <c r="V835" s="38"/>
      <c r="W835" s="38"/>
      <c r="X835" s="38"/>
      <c r="Y835" s="38"/>
      <c r="Z835" s="43"/>
      <c r="AA835" s="37"/>
    </row>
    <row r="836" spans="1:27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40"/>
      <c r="U836" s="38"/>
      <c r="V836" s="38"/>
      <c r="W836" s="38"/>
      <c r="X836" s="38"/>
      <c r="Y836" s="38"/>
      <c r="Z836" s="43"/>
      <c r="AA836" s="37"/>
    </row>
    <row r="837" spans="1:27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40"/>
      <c r="U837" s="38"/>
      <c r="V837" s="38"/>
      <c r="W837" s="38"/>
      <c r="X837" s="38"/>
      <c r="Y837" s="38"/>
      <c r="Z837" s="43"/>
      <c r="AA837" s="37"/>
    </row>
    <row r="838" spans="1:27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40"/>
      <c r="U838" s="38"/>
      <c r="V838" s="38"/>
      <c r="W838" s="38"/>
      <c r="X838" s="38"/>
      <c r="Y838" s="38"/>
      <c r="Z838" s="43"/>
      <c r="AA838" s="37"/>
    </row>
    <row r="839" spans="1:27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40"/>
      <c r="U839" s="38"/>
      <c r="V839" s="38"/>
      <c r="W839" s="38"/>
      <c r="X839" s="38"/>
      <c r="Y839" s="38"/>
      <c r="Z839" s="43"/>
      <c r="AA839" s="37"/>
    </row>
    <row r="840" spans="1:27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40"/>
      <c r="U840" s="38"/>
      <c r="V840" s="38"/>
      <c r="W840" s="38"/>
      <c r="X840" s="38"/>
      <c r="Y840" s="38"/>
      <c r="Z840" s="43"/>
      <c r="AA840" s="37"/>
    </row>
    <row r="841" spans="1:27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40"/>
      <c r="U841" s="38"/>
      <c r="V841" s="38"/>
      <c r="W841" s="38"/>
      <c r="X841" s="38"/>
      <c r="Y841" s="38"/>
      <c r="Z841" s="43"/>
      <c r="AA841" s="37"/>
    </row>
    <row r="842" spans="1:27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40"/>
      <c r="U842" s="38"/>
      <c r="V842" s="38"/>
      <c r="W842" s="38"/>
      <c r="X842" s="38"/>
      <c r="Y842" s="38"/>
      <c r="Z842" s="43"/>
      <c r="AA842" s="37"/>
    </row>
    <row r="843" spans="1:27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40"/>
      <c r="U843" s="38"/>
      <c r="V843" s="38"/>
      <c r="W843" s="38"/>
      <c r="X843" s="38"/>
      <c r="Y843" s="38"/>
      <c r="Z843" s="43"/>
      <c r="AA843" s="37"/>
    </row>
    <row r="844" spans="1:27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40"/>
      <c r="U844" s="38"/>
      <c r="V844" s="38"/>
      <c r="W844" s="38"/>
      <c r="X844" s="38"/>
      <c r="Y844" s="38"/>
      <c r="Z844" s="43"/>
      <c r="AA844" s="37"/>
    </row>
    <row r="845" spans="1:27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40"/>
      <c r="U845" s="38"/>
      <c r="V845" s="38"/>
      <c r="W845" s="38"/>
      <c r="X845" s="38"/>
      <c r="Y845" s="38"/>
      <c r="Z845" s="43"/>
      <c r="AA845" s="37"/>
    </row>
    <row r="846" spans="1:27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40"/>
      <c r="U846" s="38"/>
      <c r="V846" s="38"/>
      <c r="W846" s="38"/>
      <c r="X846" s="38"/>
      <c r="Y846" s="38"/>
      <c r="Z846" s="43"/>
      <c r="AA846" s="37"/>
    </row>
    <row r="847" spans="1:27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40"/>
      <c r="U847" s="38"/>
      <c r="V847" s="38"/>
      <c r="W847" s="38"/>
      <c r="X847" s="38"/>
      <c r="Y847" s="38"/>
      <c r="Z847" s="43"/>
      <c r="AA847" s="37"/>
    </row>
    <row r="848" spans="1:27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40"/>
      <c r="U848" s="38"/>
      <c r="V848" s="38"/>
      <c r="W848" s="38"/>
      <c r="X848" s="38"/>
      <c r="Y848" s="38"/>
      <c r="Z848" s="43"/>
      <c r="AA848" s="37"/>
    </row>
    <row r="849" spans="1:27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40"/>
      <c r="U849" s="38"/>
      <c r="V849" s="38"/>
      <c r="W849" s="38"/>
      <c r="X849" s="38"/>
      <c r="Y849" s="38"/>
      <c r="Z849" s="43"/>
      <c r="AA849" s="37"/>
    </row>
    <row r="850" spans="1:27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40"/>
      <c r="U850" s="38"/>
      <c r="V850" s="38"/>
      <c r="W850" s="38"/>
      <c r="X850" s="38"/>
      <c r="Y850" s="38"/>
      <c r="Z850" s="43"/>
      <c r="AA850" s="37"/>
    </row>
    <row r="851" spans="1:27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40"/>
      <c r="U851" s="38"/>
      <c r="V851" s="38"/>
      <c r="W851" s="38"/>
      <c r="X851" s="38"/>
      <c r="Y851" s="38"/>
      <c r="Z851" s="43"/>
      <c r="AA851" s="37"/>
    </row>
  </sheetData>
  <autoFilter ref="A7:AA9">
    <filterColumn colId="13" showButton="0"/>
    <filterColumn colId="15" showButton="0"/>
    <filterColumn colId="17" showButton="0"/>
    <filterColumn colId="19" showButton="0"/>
  </autoFilter>
  <mergeCells count="36">
    <mergeCell ref="C6:C7"/>
    <mergeCell ref="D6:D7"/>
    <mergeCell ref="AC4:AC7"/>
    <mergeCell ref="AD4:AD7"/>
    <mergeCell ref="AE4:AE7"/>
    <mergeCell ref="V4:W5"/>
    <mergeCell ref="X4:Y5"/>
    <mergeCell ref="V6:V7"/>
    <mergeCell ref="W6:W7"/>
    <mergeCell ref="X6:X7"/>
    <mergeCell ref="Y6:Y7"/>
    <mergeCell ref="H4:H7"/>
    <mergeCell ref="I4:M4"/>
    <mergeCell ref="F4:F7"/>
    <mergeCell ref="L6:L7"/>
    <mergeCell ref="AF4:AF7"/>
    <mergeCell ref="AG4:AG7"/>
    <mergeCell ref="AI4:AI7"/>
    <mergeCell ref="AH4:AH7"/>
    <mergeCell ref="T6:U7"/>
    <mergeCell ref="AC2:AI2"/>
    <mergeCell ref="A4:A7"/>
    <mergeCell ref="B4:B7"/>
    <mergeCell ref="E4:E7"/>
    <mergeCell ref="N4:U5"/>
    <mergeCell ref="C4:D5"/>
    <mergeCell ref="Z4:Z7"/>
    <mergeCell ref="I5:M5"/>
    <mergeCell ref="M6:M7"/>
    <mergeCell ref="N6:O7"/>
    <mergeCell ref="G4:G7"/>
    <mergeCell ref="P6:Q7"/>
    <mergeCell ref="R6:S7"/>
    <mergeCell ref="I6:I7"/>
    <mergeCell ref="J6:J7"/>
    <mergeCell ref="K6:K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00B0F0"/>
  </sheetPr>
  <dimension ref="A1:AW65461"/>
  <sheetViews>
    <sheetView zoomScaleNormal="100" workbookViewId="0">
      <pane xSplit="5" ySplit="7" topLeftCell="F54" activePane="bottomRight" state="frozen"/>
      <selection pane="topRight" activeCell="F1" sqref="F1"/>
      <selection pane="bottomLeft" activeCell="A8" sqref="A8"/>
      <selection pane="bottomRight" activeCell="F65" sqref="F65"/>
    </sheetView>
  </sheetViews>
  <sheetFormatPr defaultColWidth="9.140625" defaultRowHeight="12.75" customHeight="1" x14ac:dyDescent="0.25"/>
  <cols>
    <col min="1" max="1" width="12.85546875" style="53" customWidth="1"/>
    <col min="2" max="2" width="11.42578125" style="51" customWidth="1"/>
    <col min="3" max="3" width="10.5703125" style="51" customWidth="1"/>
    <col min="4" max="4" width="11.42578125" style="51" customWidth="1"/>
    <col min="5" max="5" width="24" style="53" customWidth="1"/>
    <col min="6" max="6" width="22.85546875" style="53" customWidth="1"/>
    <col min="7" max="7" width="13.28515625" style="53" customWidth="1"/>
    <col min="8" max="8" width="23.7109375" style="55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4.28515625" style="53" customWidth="1"/>
    <col min="18" max="18" width="5" style="53" customWidth="1"/>
    <col min="19" max="19" width="4.85546875" style="53" customWidth="1"/>
    <col min="20" max="20" width="10.140625" style="55" customWidth="1"/>
    <col min="21" max="21" width="8.140625" style="53" customWidth="1"/>
    <col min="22" max="22" width="9.5703125" style="54" customWidth="1"/>
    <col min="23" max="23" width="10.28515625" style="54" customWidth="1"/>
    <col min="24" max="24" width="19.5703125" style="51" customWidth="1"/>
    <col min="25" max="25" width="13.5703125" style="51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  <col min="37" max="44" width="9.140625" style="27" hidden="1" customWidth="1"/>
    <col min="45" max="47" width="0" style="27" hidden="1" customWidth="1"/>
    <col min="48" max="16384" width="9.140625" style="27"/>
  </cols>
  <sheetData>
    <row r="1" spans="1:47" ht="12.75" customHeight="1" x14ac:dyDescent="0.25">
      <c r="A1" s="52" t="s">
        <v>252</v>
      </c>
      <c r="B1" s="50"/>
    </row>
    <row r="2" spans="1:47" ht="22.5" customHeight="1" x14ac:dyDescent="0.25">
      <c r="A2" s="329" t="s">
        <v>593</v>
      </c>
      <c r="B2" s="330"/>
      <c r="E2" s="330"/>
    </row>
    <row r="3" spans="1:47" ht="27.75" customHeight="1" thickBot="1" x14ac:dyDescent="0.3">
      <c r="A3" s="332" t="s">
        <v>594</v>
      </c>
      <c r="B3" s="429">
        <f>РВ_МВ_Банкя!B3</f>
        <v>46204</v>
      </c>
      <c r="E3" s="57"/>
      <c r="I3" s="46"/>
      <c r="J3" s="46"/>
      <c r="K3" s="46"/>
      <c r="L3" s="46"/>
      <c r="M3" s="46"/>
    </row>
    <row r="4" spans="1:47" ht="12.75" customHeight="1" thickBot="1" x14ac:dyDescent="0.3">
      <c r="A4" s="685" t="s">
        <v>229</v>
      </c>
      <c r="B4" s="685" t="s">
        <v>158</v>
      </c>
      <c r="C4" s="676" t="s">
        <v>45</v>
      </c>
      <c r="D4" s="677"/>
      <c r="E4" s="687" t="s">
        <v>227</v>
      </c>
      <c r="F4" s="647" t="s">
        <v>233</v>
      </c>
      <c r="G4" s="647" t="s">
        <v>208</v>
      </c>
      <c r="H4" s="647" t="s">
        <v>234</v>
      </c>
      <c r="I4" s="655" t="s">
        <v>285</v>
      </c>
      <c r="J4" s="656"/>
      <c r="K4" s="656"/>
      <c r="L4" s="656"/>
      <c r="M4" s="657"/>
      <c r="N4" s="658" t="s">
        <v>539</v>
      </c>
      <c r="O4" s="659"/>
      <c r="P4" s="659"/>
      <c r="Q4" s="659"/>
      <c r="R4" s="659"/>
      <c r="S4" s="659"/>
      <c r="T4" s="660"/>
      <c r="U4" s="661"/>
      <c r="V4" s="658" t="s">
        <v>535</v>
      </c>
      <c r="W4" s="816"/>
      <c r="X4" s="676" t="s">
        <v>334</v>
      </c>
      <c r="Y4" s="677"/>
      <c r="Z4" s="681" t="s">
        <v>111</v>
      </c>
      <c r="AF4" s="824" t="s">
        <v>661</v>
      </c>
      <c r="AG4" s="825" t="s">
        <v>548</v>
      </c>
      <c r="AH4" s="826" t="s">
        <v>550</v>
      </c>
      <c r="AI4" s="826"/>
      <c r="AJ4" s="826"/>
      <c r="AS4" s="698" t="s">
        <v>627</v>
      </c>
      <c r="AT4" s="698"/>
      <c r="AU4" s="698"/>
    </row>
    <row r="5" spans="1:47" ht="24" customHeight="1" thickBot="1" x14ac:dyDescent="0.3">
      <c r="A5" s="648"/>
      <c r="B5" s="648"/>
      <c r="C5" s="690"/>
      <c r="D5" s="691"/>
      <c r="E5" s="688"/>
      <c r="F5" s="648"/>
      <c r="G5" s="648"/>
      <c r="H5" s="648"/>
      <c r="I5" s="665" t="s">
        <v>41</v>
      </c>
      <c r="J5" s="666"/>
      <c r="K5" s="666"/>
      <c r="L5" s="666"/>
      <c r="M5" s="667"/>
      <c r="N5" s="662"/>
      <c r="O5" s="663"/>
      <c r="P5" s="663"/>
      <c r="Q5" s="663"/>
      <c r="R5" s="663"/>
      <c r="S5" s="663"/>
      <c r="T5" s="663"/>
      <c r="U5" s="664"/>
      <c r="V5" s="817"/>
      <c r="W5" s="818"/>
      <c r="X5" s="678"/>
      <c r="Y5" s="679"/>
      <c r="Z5" s="682"/>
      <c r="AF5" s="824"/>
      <c r="AG5" s="825"/>
      <c r="AH5" s="826"/>
      <c r="AI5" s="826"/>
      <c r="AJ5" s="826"/>
      <c r="AK5" s="821" t="s">
        <v>500</v>
      </c>
      <c r="AL5" s="821"/>
      <c r="AM5" s="821"/>
      <c r="AN5" s="821"/>
      <c r="AO5" s="821"/>
      <c r="AP5" s="821"/>
      <c r="AQ5" s="821"/>
      <c r="AS5" s="698"/>
      <c r="AT5" s="698"/>
      <c r="AU5" s="698"/>
    </row>
    <row r="6" spans="1:47" ht="12.75" customHeight="1" x14ac:dyDescent="0.25">
      <c r="A6" s="648"/>
      <c r="B6" s="648"/>
      <c r="C6" s="682" t="s">
        <v>13</v>
      </c>
      <c r="D6" s="682" t="s">
        <v>14</v>
      </c>
      <c r="E6" s="688"/>
      <c r="F6" s="648"/>
      <c r="G6" s="648"/>
      <c r="H6" s="648"/>
      <c r="I6" s="671" t="s">
        <v>235</v>
      </c>
      <c r="J6" s="654" t="s">
        <v>275</v>
      </c>
      <c r="K6" s="654" t="s">
        <v>276</v>
      </c>
      <c r="L6" s="680" t="s">
        <v>236</v>
      </c>
      <c r="M6" s="673" t="s">
        <v>279</v>
      </c>
      <c r="N6" s="674" t="s">
        <v>202</v>
      </c>
      <c r="O6" s="651"/>
      <c r="P6" s="650" t="s">
        <v>102</v>
      </c>
      <c r="Q6" s="651"/>
      <c r="R6" s="650" t="s">
        <v>244</v>
      </c>
      <c r="S6" s="651"/>
      <c r="T6" s="650" t="s">
        <v>165</v>
      </c>
      <c r="U6" s="683"/>
      <c r="V6" s="819" t="s">
        <v>355</v>
      </c>
      <c r="W6" s="819" t="s">
        <v>346</v>
      </c>
      <c r="X6" s="645" t="s">
        <v>335</v>
      </c>
      <c r="Y6" s="645" t="s">
        <v>321</v>
      </c>
      <c r="Z6" s="682"/>
      <c r="AF6" s="824"/>
      <c r="AG6" s="825"/>
      <c r="AH6" s="826"/>
      <c r="AI6" s="826"/>
      <c r="AJ6" s="826"/>
      <c r="AK6" s="132" t="s">
        <v>502</v>
      </c>
      <c r="AL6" s="103" t="s">
        <v>501</v>
      </c>
      <c r="AM6" s="103" t="s">
        <v>502</v>
      </c>
      <c r="AN6" s="103" t="s">
        <v>501</v>
      </c>
      <c r="AO6" s="103" t="s">
        <v>502</v>
      </c>
      <c r="AP6" s="103" t="s">
        <v>501</v>
      </c>
      <c r="AQ6" s="103" t="s">
        <v>502</v>
      </c>
      <c r="AR6" s="396" t="s">
        <v>501</v>
      </c>
      <c r="AS6" s="698"/>
      <c r="AT6" s="698"/>
      <c r="AU6" s="698"/>
    </row>
    <row r="7" spans="1:47" ht="30" customHeight="1" x14ac:dyDescent="0.25">
      <c r="A7" s="706"/>
      <c r="B7" s="648"/>
      <c r="C7" s="682"/>
      <c r="D7" s="682"/>
      <c r="E7" s="688"/>
      <c r="F7" s="648"/>
      <c r="G7" s="648"/>
      <c r="H7" s="648"/>
      <c r="I7" s="671"/>
      <c r="J7" s="682"/>
      <c r="K7" s="682"/>
      <c r="L7" s="682"/>
      <c r="M7" s="702"/>
      <c r="N7" s="704"/>
      <c r="O7" s="703"/>
      <c r="P7" s="702"/>
      <c r="Q7" s="703"/>
      <c r="R7" s="702"/>
      <c r="S7" s="703"/>
      <c r="T7" s="702"/>
      <c r="U7" s="705"/>
      <c r="V7" s="820"/>
      <c r="W7" s="820"/>
      <c r="X7" s="682"/>
      <c r="Y7" s="682"/>
      <c r="Z7" s="682"/>
      <c r="AD7" s="59" t="s">
        <v>305</v>
      </c>
      <c r="AE7" s="59" t="s">
        <v>306</v>
      </c>
      <c r="AF7" s="824"/>
      <c r="AG7" s="825"/>
      <c r="AH7" s="136" t="s">
        <v>549</v>
      </c>
      <c r="AI7" s="127" t="s">
        <v>355</v>
      </c>
      <c r="AJ7" s="127" t="s">
        <v>547</v>
      </c>
      <c r="AK7" s="822">
        <v>2012</v>
      </c>
      <c r="AL7" s="782"/>
      <c r="AM7" s="782">
        <v>2013</v>
      </c>
      <c r="AN7" s="782"/>
      <c r="AO7" s="104">
        <v>2014</v>
      </c>
      <c r="AP7" s="105"/>
      <c r="AQ7" s="782">
        <v>2015</v>
      </c>
      <c r="AR7" s="823"/>
      <c r="AS7" s="120">
        <v>2015</v>
      </c>
      <c r="AT7" s="120">
        <v>2016</v>
      </c>
      <c r="AU7" s="120">
        <v>2017</v>
      </c>
    </row>
    <row r="8" spans="1:47" s="30" customFormat="1" ht="22.5" hidden="1" customHeight="1" thickBot="1" x14ac:dyDescent="0.3">
      <c r="A8" s="154" t="s">
        <v>265</v>
      </c>
      <c r="B8" s="155">
        <v>38453</v>
      </c>
      <c r="C8" s="155">
        <v>38818</v>
      </c>
      <c r="D8" s="155">
        <v>41010</v>
      </c>
      <c r="E8" s="156" t="s">
        <v>289</v>
      </c>
      <c r="F8" s="157" t="s">
        <v>152</v>
      </c>
      <c r="G8" s="157" t="s">
        <v>241</v>
      </c>
      <c r="H8" s="154" t="s">
        <v>35</v>
      </c>
      <c r="I8" s="157" t="s">
        <v>133</v>
      </c>
      <c r="J8" s="157" t="s">
        <v>298</v>
      </c>
      <c r="K8" s="154" t="s">
        <v>215</v>
      </c>
      <c r="L8" s="157" t="s">
        <v>242</v>
      </c>
      <c r="M8" s="157" t="s">
        <v>192</v>
      </c>
      <c r="N8" s="158">
        <f>25.18/86.4</f>
        <v>0.29143518518518519</v>
      </c>
      <c r="O8" s="157" t="s">
        <v>34</v>
      </c>
      <c r="P8" s="157"/>
      <c r="Q8" s="157"/>
      <c r="R8" s="159"/>
      <c r="S8" s="157"/>
      <c r="T8" s="160">
        <v>10780.7</v>
      </c>
      <c r="U8" s="157" t="s">
        <v>195</v>
      </c>
      <c r="V8" s="161"/>
      <c r="W8" s="161"/>
      <c r="X8" s="155"/>
      <c r="Y8" s="155"/>
      <c r="Z8" s="162" t="s">
        <v>307</v>
      </c>
      <c r="AA8" s="163">
        <f>AD8*365*86.4</f>
        <v>9145.44</v>
      </c>
      <c r="AB8" s="163">
        <v>10780</v>
      </c>
      <c r="AC8" s="164">
        <f>AB8/365/86.4</f>
        <v>0.34183155758498218</v>
      </c>
      <c r="AD8" s="165">
        <v>0.28999999999999998</v>
      </c>
      <c r="AE8" s="165">
        <v>0.28999999999999998</v>
      </c>
      <c r="AF8" s="166"/>
      <c r="AG8" s="167"/>
      <c r="AH8" s="168"/>
      <c r="AI8" s="167"/>
      <c r="AJ8" s="167"/>
      <c r="AK8" s="133"/>
      <c r="AL8" s="114"/>
      <c r="AM8" s="113"/>
      <c r="AN8" s="114"/>
      <c r="AO8" s="113"/>
      <c r="AP8" s="114"/>
      <c r="AQ8" s="113"/>
      <c r="AR8" s="397"/>
      <c r="AS8" s="130"/>
      <c r="AT8" s="130"/>
      <c r="AU8" s="130"/>
    </row>
    <row r="9" spans="1:47" s="28" customFormat="1" ht="12.75" hidden="1" customHeight="1" x14ac:dyDescent="0.25">
      <c r="A9" s="146" t="s">
        <v>91</v>
      </c>
      <c r="B9" s="147">
        <v>39083</v>
      </c>
      <c r="C9" s="147">
        <v>39083</v>
      </c>
      <c r="D9" s="147">
        <v>42736</v>
      </c>
      <c r="E9" s="148" t="s">
        <v>239</v>
      </c>
      <c r="F9" s="148" t="s">
        <v>152</v>
      </c>
      <c r="G9" s="148" t="s">
        <v>76</v>
      </c>
      <c r="H9" s="146" t="s">
        <v>273</v>
      </c>
      <c r="I9" s="148" t="s">
        <v>153</v>
      </c>
      <c r="J9" s="148" t="s">
        <v>298</v>
      </c>
      <c r="K9" s="148"/>
      <c r="L9" s="148" t="s">
        <v>242</v>
      </c>
      <c r="M9" s="149">
        <v>81476</v>
      </c>
      <c r="N9" s="146" t="s">
        <v>262</v>
      </c>
      <c r="O9" s="148"/>
      <c r="P9" s="148"/>
      <c r="Q9" s="148"/>
      <c r="R9" s="148"/>
      <c r="S9" s="148"/>
      <c r="T9" s="150">
        <v>63072</v>
      </c>
      <c r="U9" s="151"/>
      <c r="V9" s="151"/>
      <c r="W9" s="151"/>
      <c r="X9" s="147" t="s">
        <v>480</v>
      </c>
      <c r="Y9" s="147">
        <v>41988</v>
      </c>
      <c r="Z9" s="152">
        <v>320524</v>
      </c>
      <c r="AA9" s="28">
        <v>483194</v>
      </c>
      <c r="AB9" s="28">
        <f>AA9-Z9</f>
        <v>162670</v>
      </c>
      <c r="AC9" s="33">
        <f>AB9/365/86.4</f>
        <v>5.1582318619989849</v>
      </c>
      <c r="AD9" s="28">
        <v>2</v>
      </c>
      <c r="AE9" s="30">
        <v>5.16</v>
      </c>
      <c r="AF9" s="153"/>
      <c r="AG9" s="152"/>
      <c r="AH9" s="152"/>
      <c r="AI9" s="152"/>
      <c r="AJ9" s="152"/>
      <c r="AK9" s="134">
        <v>120153</v>
      </c>
      <c r="AL9" s="118">
        <f>AK9*0.5-30300</f>
        <v>29776.5</v>
      </c>
      <c r="AM9" s="117">
        <v>96448</v>
      </c>
      <c r="AN9" s="118">
        <v>48224</v>
      </c>
      <c r="AO9" s="117">
        <v>111743</v>
      </c>
      <c r="AP9" s="118">
        <v>55871.5</v>
      </c>
      <c r="AQ9" s="119"/>
      <c r="AR9" s="398"/>
      <c r="AS9" s="116"/>
      <c r="AT9" s="116"/>
      <c r="AU9" s="116"/>
    </row>
    <row r="10" spans="1:47" s="28" customFormat="1" ht="16.5" hidden="1" customHeight="1" x14ac:dyDescent="0.25">
      <c r="A10" s="106" t="s">
        <v>524</v>
      </c>
      <c r="B10" s="107">
        <v>42436</v>
      </c>
      <c r="C10" s="107">
        <v>42436</v>
      </c>
      <c r="D10" s="107">
        <v>44627</v>
      </c>
      <c r="E10" s="109" t="s">
        <v>239</v>
      </c>
      <c r="F10" s="109" t="s">
        <v>152</v>
      </c>
      <c r="G10" s="109" t="s">
        <v>76</v>
      </c>
      <c r="H10" s="106" t="s">
        <v>274</v>
      </c>
      <c r="I10" s="109" t="s">
        <v>153</v>
      </c>
      <c r="J10" s="109" t="s">
        <v>298</v>
      </c>
      <c r="K10" s="109"/>
      <c r="L10" s="109" t="s">
        <v>242</v>
      </c>
      <c r="M10" s="115">
        <v>81476</v>
      </c>
      <c r="N10" s="112">
        <v>0.8</v>
      </c>
      <c r="O10" s="109"/>
      <c r="P10" s="109"/>
      <c r="Q10" s="109"/>
      <c r="R10" s="109"/>
      <c r="S10" s="109"/>
      <c r="T10" s="111">
        <f>N10*86.4*365</f>
        <v>25228.800000000003</v>
      </c>
      <c r="U10" s="112"/>
      <c r="V10" s="112"/>
      <c r="W10" s="129">
        <v>25229</v>
      </c>
      <c r="X10" s="107"/>
      <c r="Y10" s="107"/>
      <c r="Z10" s="116"/>
      <c r="AA10" s="315"/>
      <c r="AB10" s="315"/>
      <c r="AC10" s="316"/>
      <c r="AD10" s="315">
        <v>0.8</v>
      </c>
      <c r="AE10" s="317"/>
      <c r="AF10" s="116"/>
      <c r="AG10" s="116"/>
      <c r="AH10" s="116"/>
      <c r="AI10" s="116"/>
      <c r="AJ10" s="116"/>
      <c r="AK10" s="135">
        <v>120153</v>
      </c>
      <c r="AL10" s="118">
        <f>AK10*0.5-30300</f>
        <v>29776.5</v>
      </c>
      <c r="AM10" s="119">
        <v>96448</v>
      </c>
      <c r="AN10" s="118">
        <v>48224</v>
      </c>
      <c r="AO10" s="119">
        <v>111743</v>
      </c>
      <c r="AP10" s="118">
        <v>55871.5</v>
      </c>
      <c r="AQ10" s="119"/>
      <c r="AR10" s="398"/>
      <c r="AS10" s="116"/>
      <c r="AT10" s="116"/>
      <c r="AU10" s="116"/>
    </row>
    <row r="11" spans="1:47" s="28" customFormat="1" ht="16.5" hidden="1" customHeight="1" x14ac:dyDescent="0.25">
      <c r="A11" s="106" t="s">
        <v>524</v>
      </c>
      <c r="B11" s="107">
        <v>42436</v>
      </c>
      <c r="C11" s="107">
        <v>42436</v>
      </c>
      <c r="D11" s="107">
        <v>44627</v>
      </c>
      <c r="E11" s="109" t="s">
        <v>239</v>
      </c>
      <c r="F11" s="109" t="s">
        <v>152</v>
      </c>
      <c r="G11" s="109" t="s">
        <v>76</v>
      </c>
      <c r="H11" s="106" t="s">
        <v>274</v>
      </c>
      <c r="I11" s="109" t="s">
        <v>153</v>
      </c>
      <c r="J11" s="109" t="s">
        <v>298</v>
      </c>
      <c r="K11" s="109"/>
      <c r="L11" s="109" t="s">
        <v>242</v>
      </c>
      <c r="M11" s="115">
        <v>81476</v>
      </c>
      <c r="N11" s="112">
        <v>1.5</v>
      </c>
      <c r="O11" s="109"/>
      <c r="P11" s="109"/>
      <c r="Q11" s="109"/>
      <c r="R11" s="109"/>
      <c r="S11" s="109"/>
      <c r="T11" s="111">
        <f>N11*86.4*365</f>
        <v>47304.000000000007</v>
      </c>
      <c r="U11" s="112">
        <f>N11*86.4*365</f>
        <v>47304.000000000007</v>
      </c>
      <c r="V11" s="112"/>
      <c r="W11" s="129">
        <v>47304</v>
      </c>
      <c r="X11" s="107" t="s">
        <v>591</v>
      </c>
      <c r="Y11" s="107">
        <v>42877</v>
      </c>
      <c r="Z11" s="116"/>
      <c r="AA11" s="315"/>
      <c r="AB11" s="315"/>
      <c r="AC11" s="316"/>
      <c r="AD11" s="315">
        <v>0.8</v>
      </c>
      <c r="AE11" s="317"/>
      <c r="AF11" s="116"/>
      <c r="AG11" s="116"/>
      <c r="AH11" s="116"/>
      <c r="AI11" s="116"/>
      <c r="AJ11" s="116"/>
      <c r="AK11" s="135">
        <v>120153</v>
      </c>
      <c r="AL11" s="118">
        <f>AK11*0.5-30300</f>
        <v>29776.5</v>
      </c>
      <c r="AM11" s="119">
        <v>96448</v>
      </c>
      <c r="AN11" s="118">
        <v>48224</v>
      </c>
      <c r="AO11" s="119">
        <v>111743</v>
      </c>
      <c r="AP11" s="118">
        <v>55871.5</v>
      </c>
      <c r="AQ11" s="119"/>
      <c r="AR11" s="398"/>
      <c r="AS11" s="116">
        <v>70596</v>
      </c>
      <c r="AT11" s="116">
        <f>993980-882134</f>
        <v>111846</v>
      </c>
      <c r="AU11" s="116">
        <v>81440</v>
      </c>
    </row>
    <row r="12" spans="1:47" s="28" customFormat="1" ht="37.5" hidden="1" customHeight="1" thickBot="1" x14ac:dyDescent="0.3">
      <c r="A12" s="106" t="s">
        <v>524</v>
      </c>
      <c r="B12" s="107">
        <v>42436</v>
      </c>
      <c r="C12" s="107">
        <v>42436</v>
      </c>
      <c r="D12" s="107">
        <v>44627</v>
      </c>
      <c r="E12" s="109" t="s">
        <v>239</v>
      </c>
      <c r="F12" s="109" t="s">
        <v>152</v>
      </c>
      <c r="G12" s="109" t="s">
        <v>76</v>
      </c>
      <c r="H12" s="106" t="s">
        <v>274</v>
      </c>
      <c r="I12" s="109" t="s">
        <v>153</v>
      </c>
      <c r="J12" s="109" t="s">
        <v>298</v>
      </c>
      <c r="K12" s="109"/>
      <c r="L12" s="109" t="s">
        <v>242</v>
      </c>
      <c r="M12" s="115">
        <v>81476</v>
      </c>
      <c r="N12" s="112">
        <v>2.8</v>
      </c>
      <c r="O12" s="109"/>
      <c r="P12" s="109"/>
      <c r="Q12" s="109"/>
      <c r="R12" s="109"/>
      <c r="S12" s="109"/>
      <c r="T12" s="111">
        <v>53611</v>
      </c>
      <c r="U12" s="151">
        <v>53611</v>
      </c>
      <c r="V12" s="112"/>
      <c r="W12" s="129">
        <v>53611</v>
      </c>
      <c r="X12" s="122" t="s">
        <v>800</v>
      </c>
      <c r="Y12" s="122" t="s">
        <v>801</v>
      </c>
      <c r="Z12" s="246" t="s">
        <v>700</v>
      </c>
      <c r="AA12" s="315"/>
      <c r="AB12" s="315"/>
      <c r="AC12" s="316"/>
      <c r="AD12" s="315">
        <v>0.8</v>
      </c>
      <c r="AE12" s="317"/>
      <c r="AF12" s="116"/>
      <c r="AG12" s="137">
        <f>AF12*86.4*365</f>
        <v>0</v>
      </c>
      <c r="AH12" s="116"/>
      <c r="AI12" s="116"/>
      <c r="AJ12" s="301">
        <f>AH12+AI12</f>
        <v>0</v>
      </c>
      <c r="AK12" s="135">
        <v>120153</v>
      </c>
      <c r="AL12" s="118">
        <f>AK12*0.5-30300</f>
        <v>29776.5</v>
      </c>
      <c r="AM12" s="119">
        <v>96448</v>
      </c>
      <c r="AN12" s="118">
        <v>48224</v>
      </c>
      <c r="AO12" s="119">
        <v>111743</v>
      </c>
      <c r="AP12" s="118">
        <v>55871.5</v>
      </c>
      <c r="AQ12" s="119"/>
      <c r="AR12" s="398"/>
      <c r="AS12" s="116">
        <v>70596</v>
      </c>
      <c r="AT12" s="116">
        <f>993980-882134</f>
        <v>111846</v>
      </c>
      <c r="AU12" s="116">
        <v>81440</v>
      </c>
    </row>
    <row r="13" spans="1:47" ht="37.5" customHeight="1" thickBot="1" x14ac:dyDescent="0.3">
      <c r="A13" s="275" t="s">
        <v>819</v>
      </c>
      <c r="B13" s="169">
        <v>44803</v>
      </c>
      <c r="C13" s="169">
        <v>44803</v>
      </c>
      <c r="D13" s="169">
        <v>48456</v>
      </c>
      <c r="E13" s="302" t="s">
        <v>802</v>
      </c>
      <c r="F13" s="302" t="s">
        <v>298</v>
      </c>
      <c r="G13" s="302" t="s">
        <v>76</v>
      </c>
      <c r="H13" s="174" t="s">
        <v>274</v>
      </c>
      <c r="I13" s="302"/>
      <c r="J13" s="308"/>
      <c r="K13" s="302"/>
      <c r="L13" s="302"/>
      <c r="M13" s="308"/>
      <c r="N13" s="555">
        <v>3</v>
      </c>
      <c r="O13" s="302"/>
      <c r="P13" s="302"/>
      <c r="Q13" s="302"/>
      <c r="R13" s="303"/>
      <c r="S13" s="170"/>
      <c r="T13" s="277">
        <f>N13*86.4*365</f>
        <v>94608.000000000015</v>
      </c>
      <c r="U13" s="179">
        <v>94608.000000000015</v>
      </c>
      <c r="V13" s="405"/>
      <c r="W13" s="544">
        <v>94608.000000000015</v>
      </c>
      <c r="X13" s="545"/>
      <c r="Y13" s="545"/>
      <c r="Z13" s="184"/>
      <c r="AA13" s="304"/>
      <c r="AB13" s="304"/>
      <c r="AC13" s="305"/>
      <c r="AD13" s="304"/>
      <c r="AE13" s="306"/>
      <c r="AF13" s="481">
        <v>3</v>
      </c>
      <c r="AG13" s="546">
        <f>AF13*86.4*365</f>
        <v>94608.000000000015</v>
      </c>
      <c r="AH13" s="546">
        <f>AG13</f>
        <v>94608.000000000015</v>
      </c>
      <c r="AI13" s="173"/>
      <c r="AJ13" s="319">
        <f>SUBTOTAL(9,AH13:AI13)</f>
        <v>94608.000000000015</v>
      </c>
      <c r="AK13" s="134"/>
      <c r="AL13" s="121"/>
      <c r="AM13" s="117"/>
      <c r="AN13" s="121"/>
      <c r="AO13" s="117"/>
      <c r="AP13" s="121"/>
      <c r="AQ13" s="117"/>
      <c r="AR13" s="399"/>
      <c r="AS13" s="120"/>
      <c r="AT13" s="120"/>
      <c r="AU13" s="120"/>
    </row>
    <row r="14" spans="1:47" s="28" customFormat="1" ht="12.75" hidden="1" customHeight="1" x14ac:dyDescent="0.25">
      <c r="A14" s="433" t="s">
        <v>209</v>
      </c>
      <c r="B14" s="434">
        <v>39083</v>
      </c>
      <c r="C14" s="434">
        <v>39083</v>
      </c>
      <c r="D14" s="434">
        <v>42736</v>
      </c>
      <c r="E14" s="435" t="s">
        <v>188</v>
      </c>
      <c r="F14" s="435" t="s">
        <v>152</v>
      </c>
      <c r="G14" s="435" t="s">
        <v>76</v>
      </c>
      <c r="H14" s="146" t="s">
        <v>273</v>
      </c>
      <c r="I14" s="435" t="s">
        <v>153</v>
      </c>
      <c r="J14" s="435" t="s">
        <v>298</v>
      </c>
      <c r="K14" s="435"/>
      <c r="L14" s="435" t="s">
        <v>242</v>
      </c>
      <c r="M14" s="436">
        <v>81476</v>
      </c>
      <c r="N14" s="437">
        <v>0.2</v>
      </c>
      <c r="O14" s="435"/>
      <c r="P14" s="435"/>
      <c r="Q14" s="435"/>
      <c r="R14" s="435"/>
      <c r="S14" s="435"/>
      <c r="T14" s="438">
        <v>6307.2</v>
      </c>
      <c r="U14" s="151">
        <f>N14*86.4*365</f>
        <v>6307.2000000000007</v>
      </c>
      <c r="V14" s="437"/>
      <c r="W14" s="437">
        <v>6307.2</v>
      </c>
      <c r="X14" s="434" t="s">
        <v>585</v>
      </c>
      <c r="Y14" s="434">
        <v>42753</v>
      </c>
      <c r="Z14" s="439"/>
      <c r="AA14" s="440">
        <v>26484</v>
      </c>
      <c r="AB14" s="440">
        <f>AA14-Z14</f>
        <v>26484</v>
      </c>
      <c r="AC14" s="441">
        <f>AB14/365/86.4</f>
        <v>0.83980213089802125</v>
      </c>
      <c r="AD14" s="440">
        <v>0.2</v>
      </c>
      <c r="AE14" s="442"/>
      <c r="AF14" s="443"/>
      <c r="AG14" s="443"/>
      <c r="AH14" s="443"/>
      <c r="AI14" s="443"/>
      <c r="AJ14" s="443"/>
      <c r="AK14" s="135">
        <v>6307</v>
      </c>
      <c r="AL14" s="118">
        <v>3153.6</v>
      </c>
      <c r="AM14" s="119">
        <v>6307</v>
      </c>
      <c r="AN14" s="118">
        <v>3153.6</v>
      </c>
      <c r="AO14" s="119">
        <v>6307</v>
      </c>
      <c r="AP14" s="118">
        <v>3153.6</v>
      </c>
      <c r="AQ14" s="119"/>
      <c r="AR14" s="398"/>
      <c r="AS14" s="116">
        <v>6954</v>
      </c>
      <c r="AT14" s="116">
        <f>100061-46534</f>
        <v>53527</v>
      </c>
      <c r="AU14" s="116">
        <v>4160</v>
      </c>
    </row>
    <row r="15" spans="1:47" s="28" customFormat="1" ht="12.75" hidden="1" customHeight="1" x14ac:dyDescent="0.25">
      <c r="A15" s="106" t="s">
        <v>652</v>
      </c>
      <c r="B15" s="107">
        <v>42753</v>
      </c>
      <c r="C15" s="107">
        <v>39083</v>
      </c>
      <c r="D15" s="107">
        <v>46388</v>
      </c>
      <c r="E15" s="109" t="s">
        <v>188</v>
      </c>
      <c r="F15" s="109" t="s">
        <v>152</v>
      </c>
      <c r="G15" s="109" t="s">
        <v>76</v>
      </c>
      <c r="H15" s="106" t="s">
        <v>512</v>
      </c>
      <c r="I15" s="109" t="s">
        <v>153</v>
      </c>
      <c r="J15" s="109" t="s">
        <v>298</v>
      </c>
      <c r="K15" s="109"/>
      <c r="L15" s="109" t="s">
        <v>242</v>
      </c>
      <c r="M15" s="115">
        <v>81476</v>
      </c>
      <c r="N15" s="112">
        <v>0.2</v>
      </c>
      <c r="O15" s="109"/>
      <c r="P15" s="109"/>
      <c r="Q15" s="109"/>
      <c r="R15" s="109"/>
      <c r="S15" s="109"/>
      <c r="T15" s="74">
        <v>6307.2</v>
      </c>
      <c r="U15" s="112">
        <f>N15*86.4*365</f>
        <v>6307.2000000000007</v>
      </c>
      <c r="V15" s="112"/>
      <c r="W15" s="112">
        <v>6307.2</v>
      </c>
      <c r="X15" s="107" t="s">
        <v>774</v>
      </c>
      <c r="Y15" s="107">
        <v>44498</v>
      </c>
      <c r="Z15" s="141"/>
      <c r="AA15" s="116">
        <v>26484</v>
      </c>
      <c r="AB15" s="116">
        <f>AA15-Z15</f>
        <v>26484</v>
      </c>
      <c r="AC15" s="367">
        <f>AB15/365/86.4</f>
        <v>0.83980213089802125</v>
      </c>
      <c r="AD15" s="116">
        <v>0.2</v>
      </c>
      <c r="AE15" s="130"/>
      <c r="AF15" s="116"/>
      <c r="AG15" s="116"/>
      <c r="AH15" s="116"/>
      <c r="AI15" s="116"/>
      <c r="AJ15" s="116"/>
      <c r="AK15" s="135">
        <v>6307</v>
      </c>
      <c r="AL15" s="118">
        <v>3153.6</v>
      </c>
      <c r="AM15" s="119">
        <v>6307</v>
      </c>
      <c r="AN15" s="118">
        <v>3153.6</v>
      </c>
      <c r="AO15" s="119">
        <v>6307</v>
      </c>
      <c r="AP15" s="118">
        <v>3153.6</v>
      </c>
      <c r="AQ15" s="119"/>
      <c r="AR15" s="398"/>
      <c r="AS15" s="116">
        <v>6954</v>
      </c>
      <c r="AT15" s="116">
        <f>100061-46534</f>
        <v>53527</v>
      </c>
      <c r="AU15" s="116">
        <v>4160</v>
      </c>
    </row>
    <row r="16" spans="1:47" ht="12.75" customHeight="1" thickBot="1" x14ac:dyDescent="0.3">
      <c r="A16" s="174" t="s">
        <v>780</v>
      </c>
      <c r="B16" s="175">
        <v>44543</v>
      </c>
      <c r="C16" s="175">
        <v>44543</v>
      </c>
      <c r="D16" s="175">
        <v>49779</v>
      </c>
      <c r="E16" s="176" t="s">
        <v>757</v>
      </c>
      <c r="F16" s="302" t="s">
        <v>152</v>
      </c>
      <c r="G16" s="302" t="s">
        <v>76</v>
      </c>
      <c r="H16" s="174" t="s">
        <v>512</v>
      </c>
      <c r="I16" s="176" t="s">
        <v>153</v>
      </c>
      <c r="J16" s="176" t="s">
        <v>298</v>
      </c>
      <c r="K16" s="176"/>
      <c r="L16" s="176" t="s">
        <v>242</v>
      </c>
      <c r="M16" s="177">
        <v>81476</v>
      </c>
      <c r="N16" s="178">
        <v>0.2</v>
      </c>
      <c r="O16" s="176"/>
      <c r="P16" s="176"/>
      <c r="Q16" s="176"/>
      <c r="R16" s="176"/>
      <c r="S16" s="176"/>
      <c r="T16" s="419">
        <v>6307.2</v>
      </c>
      <c r="U16" s="178">
        <v>6307.2000000000007</v>
      </c>
      <c r="V16" s="178"/>
      <c r="W16" s="178">
        <v>6307</v>
      </c>
      <c r="X16" s="175"/>
      <c r="Y16" s="175"/>
      <c r="Z16" s="212" t="s">
        <v>758</v>
      </c>
      <c r="AA16" s="181"/>
      <c r="AB16" s="181"/>
      <c r="AC16" s="324"/>
      <c r="AD16" s="181"/>
      <c r="AE16" s="512"/>
      <c r="AF16" s="324">
        <v>0.2</v>
      </c>
      <c r="AG16" s="181">
        <v>6307</v>
      </c>
      <c r="AH16" s="181">
        <v>6307</v>
      </c>
      <c r="AI16" s="181"/>
      <c r="AJ16" s="220">
        <f>AH16+AI16</f>
        <v>6307</v>
      </c>
      <c r="AK16" s="138"/>
      <c r="AL16" s="139"/>
      <c r="AM16" s="138"/>
      <c r="AN16" s="139"/>
      <c r="AO16" s="138"/>
      <c r="AP16" s="427"/>
      <c r="AQ16" s="138"/>
      <c r="AR16" s="139"/>
      <c r="AS16" s="120"/>
      <c r="AT16" s="120"/>
      <c r="AU16" s="120"/>
    </row>
    <row r="17" spans="1:47" s="28" customFormat="1" ht="12.75" hidden="1" customHeight="1" thickBot="1" x14ac:dyDescent="0.3">
      <c r="A17" s="307" t="s">
        <v>210</v>
      </c>
      <c r="B17" s="423">
        <v>39083</v>
      </c>
      <c r="C17" s="423">
        <v>39083</v>
      </c>
      <c r="D17" s="423">
        <v>42736</v>
      </c>
      <c r="E17" s="297" t="s">
        <v>189</v>
      </c>
      <c r="F17" s="297" t="s">
        <v>152</v>
      </c>
      <c r="G17" s="297" t="s">
        <v>76</v>
      </c>
      <c r="H17" s="307" t="s">
        <v>273</v>
      </c>
      <c r="I17" s="297" t="s">
        <v>153</v>
      </c>
      <c r="J17" s="297" t="s">
        <v>298</v>
      </c>
      <c r="K17" s="297"/>
      <c r="L17" s="297" t="s">
        <v>242</v>
      </c>
      <c r="M17" s="424">
        <v>81476</v>
      </c>
      <c r="N17" s="297"/>
      <c r="O17" s="297"/>
      <c r="P17" s="297"/>
      <c r="Q17" s="297"/>
      <c r="R17" s="297"/>
      <c r="S17" s="297"/>
      <c r="T17" s="511">
        <v>63072</v>
      </c>
      <c r="U17" s="296"/>
      <c r="V17" s="296"/>
      <c r="W17" s="296"/>
      <c r="X17" s="404" t="s">
        <v>157</v>
      </c>
      <c r="Y17" s="301"/>
      <c r="Z17" s="301"/>
      <c r="AA17" s="163"/>
      <c r="AB17" s="163"/>
      <c r="AC17" s="163"/>
      <c r="AD17" s="163"/>
      <c r="AE17" s="163"/>
      <c r="AF17" s="300"/>
      <c r="AG17" s="301"/>
      <c r="AH17" s="301"/>
      <c r="AI17" s="301"/>
      <c r="AJ17" s="301"/>
      <c r="AS17" s="116"/>
      <c r="AT17" s="116"/>
      <c r="AU17" s="116"/>
    </row>
    <row r="18" spans="1:47" s="28" customFormat="1" ht="12.75" hidden="1" customHeight="1" thickBot="1" x14ac:dyDescent="0.3">
      <c r="A18" s="191" t="s">
        <v>211</v>
      </c>
      <c r="B18" s="192">
        <v>39083</v>
      </c>
      <c r="C18" s="192">
        <v>39083</v>
      </c>
      <c r="D18" s="192">
        <v>42736</v>
      </c>
      <c r="E18" s="193" t="s">
        <v>190</v>
      </c>
      <c r="F18" s="193" t="s">
        <v>152</v>
      </c>
      <c r="G18" s="193" t="s">
        <v>76</v>
      </c>
      <c r="H18" s="191" t="s">
        <v>273</v>
      </c>
      <c r="I18" s="193" t="s">
        <v>153</v>
      </c>
      <c r="J18" s="193" t="s">
        <v>298</v>
      </c>
      <c r="K18" s="193"/>
      <c r="L18" s="193" t="s">
        <v>242</v>
      </c>
      <c r="M18" s="194">
        <v>81476</v>
      </c>
      <c r="N18" s="193"/>
      <c r="O18" s="193"/>
      <c r="P18" s="193"/>
      <c r="Q18" s="193"/>
      <c r="R18" s="193"/>
      <c r="S18" s="193"/>
      <c r="T18" s="195">
        <v>63072</v>
      </c>
      <c r="U18" s="196"/>
      <c r="V18" s="196"/>
      <c r="W18" s="196"/>
      <c r="X18" s="197" t="s">
        <v>22</v>
      </c>
      <c r="Y18" s="198"/>
      <c r="Z18" s="198"/>
      <c r="AA18" s="199"/>
      <c r="AB18" s="199"/>
      <c r="AC18" s="199"/>
      <c r="AD18" s="199"/>
      <c r="AE18" s="199"/>
      <c r="AF18" s="200"/>
      <c r="AG18" s="198"/>
      <c r="AH18" s="198"/>
      <c r="AI18" s="198"/>
      <c r="AJ18" s="198"/>
      <c r="AS18" s="116"/>
      <c r="AT18" s="116"/>
      <c r="AU18" s="116"/>
    </row>
    <row r="19" spans="1:47" s="28" customFormat="1" ht="51.75" hidden="1" customHeight="1" thickBot="1" x14ac:dyDescent="0.3">
      <c r="A19" s="146" t="s">
        <v>515</v>
      </c>
      <c r="B19" s="147">
        <v>41120</v>
      </c>
      <c r="C19" s="147">
        <v>41120</v>
      </c>
      <c r="D19" s="147">
        <v>44772</v>
      </c>
      <c r="E19" s="148" t="s">
        <v>656</v>
      </c>
      <c r="F19" s="148" t="s">
        <v>152</v>
      </c>
      <c r="G19" s="148" t="s">
        <v>156</v>
      </c>
      <c r="H19" s="146" t="s">
        <v>274</v>
      </c>
      <c r="I19" s="148" t="s">
        <v>153</v>
      </c>
      <c r="J19" s="148" t="s">
        <v>298</v>
      </c>
      <c r="K19" s="148"/>
      <c r="L19" s="148" t="s">
        <v>242</v>
      </c>
      <c r="M19" s="149">
        <v>81476</v>
      </c>
      <c r="N19" s="148">
        <v>1.02</v>
      </c>
      <c r="O19" s="148"/>
      <c r="P19" s="148"/>
      <c r="Q19" s="148"/>
      <c r="R19" s="148"/>
      <c r="S19" s="148"/>
      <c r="T19" s="150" t="s">
        <v>551</v>
      </c>
      <c r="U19" s="151"/>
      <c r="V19" s="151"/>
      <c r="W19" s="151">
        <v>34468</v>
      </c>
      <c r="X19" s="184" t="s">
        <v>653</v>
      </c>
      <c r="Y19" s="184" t="s">
        <v>654</v>
      </c>
      <c r="Z19" s="184" t="s">
        <v>655</v>
      </c>
      <c r="AD19" s="28">
        <v>1.02</v>
      </c>
      <c r="AF19" s="153"/>
      <c r="AG19" s="152"/>
      <c r="AH19" s="152"/>
      <c r="AI19" s="152"/>
      <c r="AJ19" s="443"/>
      <c r="AK19" s="28">
        <v>49601</v>
      </c>
      <c r="AL19" s="28">
        <v>24800.5</v>
      </c>
      <c r="AM19" s="28">
        <v>88226</v>
      </c>
      <c r="AN19" s="28">
        <v>44113</v>
      </c>
      <c r="AO19" s="28">
        <v>83369</v>
      </c>
      <c r="AP19" s="28">
        <v>41684.5</v>
      </c>
      <c r="AS19" s="116"/>
      <c r="AT19" s="116"/>
      <c r="AU19" s="116"/>
    </row>
    <row r="20" spans="1:47" s="28" customFormat="1" ht="28.5" hidden="1" customHeight="1" x14ac:dyDescent="0.25">
      <c r="A20" s="146" t="s">
        <v>515</v>
      </c>
      <c r="B20" s="147">
        <v>41120</v>
      </c>
      <c r="C20" s="147">
        <v>41120</v>
      </c>
      <c r="D20" s="147">
        <v>44772</v>
      </c>
      <c r="E20" s="148" t="s">
        <v>656</v>
      </c>
      <c r="F20" s="148" t="s">
        <v>152</v>
      </c>
      <c r="G20" s="148" t="s">
        <v>156</v>
      </c>
      <c r="H20" s="146" t="s">
        <v>274</v>
      </c>
      <c r="I20" s="148" t="s">
        <v>153</v>
      </c>
      <c r="J20" s="148" t="s">
        <v>298</v>
      </c>
      <c r="K20" s="148"/>
      <c r="L20" s="148" t="s">
        <v>242</v>
      </c>
      <c r="M20" s="149">
        <v>81476</v>
      </c>
      <c r="N20" s="148" t="s">
        <v>261</v>
      </c>
      <c r="O20" s="148"/>
      <c r="P20" s="148"/>
      <c r="Q20" s="148"/>
      <c r="R20" s="148"/>
      <c r="S20" s="148"/>
      <c r="T20" s="150">
        <v>31536</v>
      </c>
      <c r="U20" s="151"/>
      <c r="V20" s="151"/>
      <c r="W20" s="151">
        <v>31536</v>
      </c>
      <c r="X20" s="184" t="s">
        <v>663</v>
      </c>
      <c r="Y20" s="287">
        <v>43412</v>
      </c>
      <c r="Z20" s="184" t="s">
        <v>753</v>
      </c>
      <c r="AD20" s="28">
        <v>1.02</v>
      </c>
      <c r="AF20" s="500"/>
      <c r="AG20" s="501"/>
      <c r="AH20" s="501"/>
      <c r="AI20" s="501"/>
      <c r="AJ20" s="502"/>
      <c r="AK20" s="28">
        <v>49601</v>
      </c>
      <c r="AL20" s="28">
        <v>24800.5</v>
      </c>
      <c r="AM20" s="28">
        <v>88226</v>
      </c>
      <c r="AN20" s="28">
        <v>44113</v>
      </c>
      <c r="AO20" s="28">
        <v>83369</v>
      </c>
      <c r="AP20" s="28">
        <v>41684.5</v>
      </c>
      <c r="AS20" s="116"/>
      <c r="AT20" s="116"/>
      <c r="AU20" s="116"/>
    </row>
    <row r="21" spans="1:47" s="28" customFormat="1" ht="36.75" hidden="1" customHeight="1" thickBot="1" x14ac:dyDescent="0.3">
      <c r="A21" s="294"/>
      <c r="B21" s="423"/>
      <c r="C21" s="423"/>
      <c r="D21" s="423"/>
      <c r="E21" s="297" t="s">
        <v>626</v>
      </c>
      <c r="F21" s="297" t="s">
        <v>152</v>
      </c>
      <c r="G21" s="297" t="s">
        <v>156</v>
      </c>
      <c r="H21" s="307"/>
      <c r="I21" s="297" t="s">
        <v>153</v>
      </c>
      <c r="J21" s="297" t="s">
        <v>298</v>
      </c>
      <c r="K21" s="297"/>
      <c r="L21" s="297" t="s">
        <v>242</v>
      </c>
      <c r="M21" s="424">
        <v>81476</v>
      </c>
      <c r="N21" s="296">
        <v>2.2000000000000002</v>
      </c>
      <c r="O21" s="297"/>
      <c r="P21" s="297"/>
      <c r="Q21" s="297"/>
      <c r="R21" s="297"/>
      <c r="S21" s="297"/>
      <c r="T21" s="298">
        <f>N21*86.4*365</f>
        <v>69379.200000000012</v>
      </c>
      <c r="U21" s="296"/>
      <c r="V21" s="296"/>
      <c r="W21" s="299"/>
      <c r="X21" s="423"/>
      <c r="Y21" s="423"/>
      <c r="Z21" s="404" t="s">
        <v>647</v>
      </c>
      <c r="AA21" s="301"/>
      <c r="AB21" s="301"/>
      <c r="AC21" s="425"/>
      <c r="AD21" s="301">
        <v>1.02</v>
      </c>
      <c r="AE21" s="300"/>
      <c r="AF21" s="300"/>
      <c r="AG21" s="301"/>
      <c r="AH21" s="301"/>
      <c r="AI21" s="301"/>
      <c r="AJ21" s="301"/>
      <c r="AK21" s="426">
        <v>49601</v>
      </c>
      <c r="AL21" s="427">
        <v>24800.5</v>
      </c>
      <c r="AM21" s="426">
        <v>88226</v>
      </c>
      <c r="AN21" s="427">
        <v>44113</v>
      </c>
      <c r="AO21" s="426">
        <v>83369</v>
      </c>
      <c r="AP21" s="427">
        <v>41684.5</v>
      </c>
      <c r="AQ21" s="426"/>
      <c r="AR21" s="427"/>
      <c r="AS21" s="116"/>
      <c r="AT21" s="116"/>
      <c r="AU21" s="116"/>
    </row>
    <row r="22" spans="1:47" s="28" customFormat="1" ht="35.25" hidden="1" customHeight="1" x14ac:dyDescent="0.25">
      <c r="A22" s="146" t="s">
        <v>240</v>
      </c>
      <c r="B22" s="147">
        <v>39801</v>
      </c>
      <c r="C22" s="201" t="s">
        <v>97</v>
      </c>
      <c r="D22" s="201" t="s">
        <v>141</v>
      </c>
      <c r="E22" s="148" t="s">
        <v>113</v>
      </c>
      <c r="F22" s="148" t="s">
        <v>152</v>
      </c>
      <c r="G22" s="148" t="s">
        <v>76</v>
      </c>
      <c r="H22" s="146" t="s">
        <v>273</v>
      </c>
      <c r="I22" s="148" t="s">
        <v>153</v>
      </c>
      <c r="J22" s="148" t="s">
        <v>298</v>
      </c>
      <c r="K22" s="148"/>
      <c r="L22" s="148" t="s">
        <v>242</v>
      </c>
      <c r="M22" s="149">
        <v>81476</v>
      </c>
      <c r="N22" s="151">
        <v>0.1</v>
      </c>
      <c r="O22" s="148"/>
      <c r="P22" s="148"/>
      <c r="Q22" s="148"/>
      <c r="R22" s="148"/>
      <c r="S22" s="148"/>
      <c r="T22" s="150">
        <v>3153.6</v>
      </c>
      <c r="U22" s="151"/>
      <c r="V22" s="151"/>
      <c r="W22" s="151">
        <v>5698</v>
      </c>
      <c r="X22" s="201" t="s">
        <v>340</v>
      </c>
      <c r="Y22" s="201">
        <v>41155</v>
      </c>
      <c r="Z22" s="152"/>
      <c r="AA22" s="28">
        <v>14246</v>
      </c>
      <c r="AB22" s="28">
        <f>AA22-Z22</f>
        <v>14246</v>
      </c>
      <c r="AC22" s="33">
        <f>AB22/365/86.4</f>
        <v>0.45173769660071028</v>
      </c>
      <c r="AD22" s="28">
        <f>T22/365/86.4</f>
        <v>0.1</v>
      </c>
      <c r="AE22" s="30"/>
      <c r="AF22" s="153"/>
      <c r="AG22" s="152"/>
      <c r="AH22" s="152"/>
      <c r="AI22" s="152"/>
      <c r="AJ22" s="152"/>
      <c r="AK22" s="135"/>
      <c r="AL22" s="118"/>
      <c r="AM22" s="119"/>
      <c r="AN22" s="118"/>
      <c r="AO22" s="119"/>
      <c r="AP22" s="118"/>
      <c r="AQ22" s="119"/>
      <c r="AR22" s="398"/>
      <c r="AS22" s="116"/>
      <c r="AT22" s="116"/>
      <c r="AU22" s="116"/>
    </row>
    <row r="23" spans="1:47" s="28" customFormat="1" ht="47.25" hidden="1" customHeight="1" thickBot="1" x14ac:dyDescent="0.3">
      <c r="A23" s="154" t="s">
        <v>339</v>
      </c>
      <c r="B23" s="155">
        <v>41155</v>
      </c>
      <c r="C23" s="155">
        <v>41155</v>
      </c>
      <c r="D23" s="155">
        <v>43453</v>
      </c>
      <c r="E23" s="157" t="s">
        <v>113</v>
      </c>
      <c r="F23" s="157" t="s">
        <v>152</v>
      </c>
      <c r="G23" s="157" t="s">
        <v>76</v>
      </c>
      <c r="H23" s="154" t="s">
        <v>274</v>
      </c>
      <c r="I23" s="157" t="s">
        <v>153</v>
      </c>
      <c r="J23" s="157" t="s">
        <v>298</v>
      </c>
      <c r="K23" s="157"/>
      <c r="L23" s="157" t="s">
        <v>242</v>
      </c>
      <c r="M23" s="202">
        <v>81476</v>
      </c>
      <c r="N23" s="161">
        <v>0.2</v>
      </c>
      <c r="O23" s="157"/>
      <c r="P23" s="157"/>
      <c r="Q23" s="157"/>
      <c r="R23" s="157"/>
      <c r="S23" s="157"/>
      <c r="T23" s="206">
        <f>N23*86.4*365</f>
        <v>6307.2000000000007</v>
      </c>
      <c r="U23" s="161"/>
      <c r="V23" s="161"/>
      <c r="W23" s="204">
        <v>6307</v>
      </c>
      <c r="X23" s="207" t="s">
        <v>566</v>
      </c>
      <c r="Y23" s="207" t="s">
        <v>546</v>
      </c>
      <c r="Z23" s="203"/>
      <c r="AA23" s="163">
        <v>14246</v>
      </c>
      <c r="AB23" s="163"/>
      <c r="AC23" s="164"/>
      <c r="AD23" s="163">
        <f>T23/365/86.4</f>
        <v>0.2</v>
      </c>
      <c r="AE23" s="165"/>
      <c r="AF23" s="203"/>
      <c r="AG23" s="203"/>
      <c r="AH23" s="203"/>
      <c r="AI23" s="203"/>
      <c r="AJ23" s="203"/>
      <c r="AK23" s="135"/>
      <c r="AL23" s="118">
        <v>2090.88</v>
      </c>
      <c r="AM23" s="119">
        <v>16583</v>
      </c>
      <c r="AN23" s="118">
        <v>4400.12</v>
      </c>
      <c r="AO23" s="119">
        <v>11794</v>
      </c>
      <c r="AP23" s="118">
        <v>5897</v>
      </c>
      <c r="AQ23" s="119"/>
      <c r="AR23" s="398"/>
      <c r="AS23" s="116"/>
      <c r="AT23" s="116"/>
      <c r="AU23" s="116"/>
    </row>
    <row r="24" spans="1:47" s="28" customFormat="1" ht="12.75" hidden="1" customHeight="1" x14ac:dyDescent="0.25">
      <c r="A24" s="146" t="s">
        <v>286</v>
      </c>
      <c r="B24" s="147">
        <v>40064</v>
      </c>
      <c r="C24" s="147" t="s">
        <v>97</v>
      </c>
      <c r="D24" s="147" t="s">
        <v>131</v>
      </c>
      <c r="E24" s="148" t="s">
        <v>58</v>
      </c>
      <c r="F24" s="148" t="s">
        <v>152</v>
      </c>
      <c r="G24" s="148" t="s">
        <v>76</v>
      </c>
      <c r="H24" s="146" t="s">
        <v>273</v>
      </c>
      <c r="I24" s="148" t="s">
        <v>153</v>
      </c>
      <c r="J24" s="148" t="s">
        <v>298</v>
      </c>
      <c r="K24" s="148"/>
      <c r="L24" s="148" t="s">
        <v>242</v>
      </c>
      <c r="M24" s="149">
        <v>81476</v>
      </c>
      <c r="N24" s="148" t="s">
        <v>40</v>
      </c>
      <c r="O24" s="148"/>
      <c r="P24" s="148"/>
      <c r="Q24" s="148"/>
      <c r="R24" s="148"/>
      <c r="S24" s="148"/>
      <c r="T24" s="150">
        <v>63072</v>
      </c>
      <c r="U24" s="151"/>
      <c r="V24" s="151"/>
      <c r="W24" s="151"/>
      <c r="X24" s="152"/>
      <c r="Y24" s="152"/>
      <c r="Z24" s="152" t="s">
        <v>123</v>
      </c>
      <c r="AF24" s="153"/>
      <c r="AG24" s="152"/>
      <c r="AH24" s="152"/>
      <c r="AI24" s="152"/>
      <c r="AJ24" s="152"/>
      <c r="AS24" s="116"/>
      <c r="AT24" s="116"/>
      <c r="AU24" s="116"/>
    </row>
    <row r="25" spans="1:47" s="28" customFormat="1" ht="18" hidden="1" customHeight="1" thickBot="1" x14ac:dyDescent="0.3">
      <c r="A25" s="154" t="s">
        <v>560</v>
      </c>
      <c r="B25" s="155">
        <v>42681</v>
      </c>
      <c r="C25" s="155">
        <v>42681</v>
      </c>
      <c r="D25" s="155">
        <v>46096</v>
      </c>
      <c r="E25" s="157" t="s">
        <v>552</v>
      </c>
      <c r="F25" s="157" t="s">
        <v>152</v>
      </c>
      <c r="G25" s="157" t="s">
        <v>76</v>
      </c>
      <c r="H25" s="154" t="s">
        <v>491</v>
      </c>
      <c r="I25" s="157" t="s">
        <v>153</v>
      </c>
      <c r="J25" s="157" t="s">
        <v>298</v>
      </c>
      <c r="K25" s="157"/>
      <c r="L25" s="157" t="s">
        <v>242</v>
      </c>
      <c r="M25" s="202">
        <v>81476</v>
      </c>
      <c r="N25" s="161">
        <v>0.4</v>
      </c>
      <c r="O25" s="157"/>
      <c r="P25" s="157"/>
      <c r="Q25" s="157"/>
      <c r="R25" s="157"/>
      <c r="S25" s="157"/>
      <c r="T25" s="158">
        <v>12614</v>
      </c>
      <c r="U25" s="161">
        <f>N25*86.4*365</f>
        <v>12614.400000000001</v>
      </c>
      <c r="V25" s="161">
        <v>3154</v>
      </c>
      <c r="W25" s="204">
        <v>9461</v>
      </c>
      <c r="X25" s="155"/>
      <c r="Y25" s="155"/>
      <c r="Z25" s="203" t="s">
        <v>861</v>
      </c>
      <c r="AA25" s="49"/>
      <c r="AB25" s="49"/>
      <c r="AC25" s="182"/>
      <c r="AD25" s="49"/>
      <c r="AE25" s="183"/>
      <c r="AF25" s="203"/>
      <c r="AG25" s="203"/>
      <c r="AH25" s="203"/>
      <c r="AI25" s="203"/>
      <c r="AJ25" s="203"/>
      <c r="AK25" s="134"/>
      <c r="AL25" s="121"/>
      <c r="AM25" s="117"/>
      <c r="AN25" s="121"/>
      <c r="AO25" s="117"/>
      <c r="AP25" s="121" t="s">
        <v>503</v>
      </c>
      <c r="AQ25" s="117"/>
      <c r="AR25" s="399"/>
      <c r="AS25" s="120"/>
      <c r="AT25" s="120">
        <v>433</v>
      </c>
      <c r="AU25" s="120">
        <v>10468</v>
      </c>
    </row>
    <row r="26" spans="1:47" s="28" customFormat="1" ht="12.75" hidden="1" customHeight="1" x14ac:dyDescent="0.25">
      <c r="A26" s="146" t="s">
        <v>52</v>
      </c>
      <c r="B26" s="147">
        <v>40073</v>
      </c>
      <c r="C26" s="201" t="s">
        <v>97</v>
      </c>
      <c r="D26" s="201" t="s">
        <v>131</v>
      </c>
      <c r="E26" s="148" t="s">
        <v>200</v>
      </c>
      <c r="F26" s="148" t="s">
        <v>152</v>
      </c>
      <c r="G26" s="148" t="s">
        <v>76</v>
      </c>
      <c r="H26" s="146" t="s">
        <v>273</v>
      </c>
      <c r="I26" s="148" t="s">
        <v>153</v>
      </c>
      <c r="J26" s="148" t="s">
        <v>298</v>
      </c>
      <c r="K26" s="148"/>
      <c r="L26" s="148" t="s">
        <v>242</v>
      </c>
      <c r="M26" s="149">
        <v>81476</v>
      </c>
      <c r="N26" s="151">
        <v>0.5</v>
      </c>
      <c r="O26" s="148"/>
      <c r="P26" s="148"/>
      <c r="Q26" s="148"/>
      <c r="R26" s="148"/>
      <c r="S26" s="148"/>
      <c r="T26" s="150">
        <v>15768</v>
      </c>
      <c r="U26" s="151"/>
      <c r="V26" s="151"/>
      <c r="W26" s="151"/>
      <c r="X26" s="201" t="s">
        <v>472</v>
      </c>
      <c r="Y26" s="201">
        <v>41932</v>
      </c>
      <c r="Z26" s="152"/>
      <c r="AA26" s="28">
        <v>941</v>
      </c>
      <c r="AB26" s="28">
        <f>AA26-Z26</f>
        <v>941</v>
      </c>
      <c r="AC26" s="33">
        <f>AB26/365/86.4</f>
        <v>2.9838914256722478E-2</v>
      </c>
      <c r="AD26" s="28">
        <v>0.5</v>
      </c>
      <c r="AE26" s="30"/>
      <c r="AF26" s="153"/>
      <c r="AG26" s="152"/>
      <c r="AH26" s="152"/>
      <c r="AI26" s="152"/>
      <c r="AJ26" s="152"/>
      <c r="AK26" s="135"/>
      <c r="AL26" s="118"/>
      <c r="AM26" s="119"/>
      <c r="AN26" s="118"/>
      <c r="AO26" s="119"/>
      <c r="AP26" s="118"/>
      <c r="AQ26" s="119"/>
      <c r="AR26" s="398"/>
      <c r="AS26" s="116"/>
      <c r="AT26" s="116"/>
      <c r="AU26" s="116"/>
    </row>
    <row r="27" spans="1:47" s="28" customFormat="1" ht="22.5" hidden="1" customHeight="1" x14ac:dyDescent="0.25">
      <c r="A27" s="106" t="s">
        <v>514</v>
      </c>
      <c r="B27" s="107">
        <v>41974</v>
      </c>
      <c r="C27" s="123">
        <v>41974</v>
      </c>
      <c r="D27" s="123">
        <v>47408</v>
      </c>
      <c r="E27" s="109" t="s">
        <v>474</v>
      </c>
      <c r="F27" s="109" t="s">
        <v>152</v>
      </c>
      <c r="G27" s="109" t="s">
        <v>156</v>
      </c>
      <c r="H27" s="106" t="s">
        <v>274</v>
      </c>
      <c r="I27" s="109" t="s">
        <v>153</v>
      </c>
      <c r="J27" s="109" t="s">
        <v>298</v>
      </c>
      <c r="K27" s="109"/>
      <c r="L27" s="109" t="s">
        <v>242</v>
      </c>
      <c r="M27" s="115">
        <v>81476</v>
      </c>
      <c r="N27" s="112">
        <v>0.5</v>
      </c>
      <c r="O27" s="109"/>
      <c r="P27" s="109"/>
      <c r="Q27" s="109"/>
      <c r="R27" s="109"/>
      <c r="S27" s="109"/>
      <c r="T27" s="74">
        <v>15768</v>
      </c>
      <c r="U27" s="112"/>
      <c r="V27" s="112"/>
      <c r="W27" s="112"/>
      <c r="X27" s="123"/>
      <c r="Y27" s="123"/>
      <c r="Z27" s="144" t="s">
        <v>565</v>
      </c>
      <c r="AF27" s="120"/>
      <c r="AG27" s="120"/>
      <c r="AH27" s="120"/>
      <c r="AI27" s="116"/>
      <c r="AJ27" s="116"/>
      <c r="AK27" s="135"/>
      <c r="AL27" s="118"/>
      <c r="AM27" s="119"/>
      <c r="AN27" s="118"/>
      <c r="AO27" s="119"/>
      <c r="AP27" s="118"/>
      <c r="AQ27" s="119"/>
      <c r="AR27" s="398"/>
      <c r="AS27" s="116"/>
      <c r="AT27" s="116"/>
      <c r="AU27" s="116"/>
    </row>
    <row r="28" spans="1:47" s="28" customFormat="1" ht="12.75" hidden="1" customHeight="1" x14ac:dyDescent="0.25">
      <c r="A28" s="106" t="s">
        <v>514</v>
      </c>
      <c r="B28" s="107">
        <v>41974</v>
      </c>
      <c r="C28" s="123">
        <v>41974</v>
      </c>
      <c r="D28" s="123">
        <v>47408</v>
      </c>
      <c r="E28" s="109" t="s">
        <v>474</v>
      </c>
      <c r="F28" s="109" t="s">
        <v>152</v>
      </c>
      <c r="G28" s="109" t="s">
        <v>156</v>
      </c>
      <c r="H28" s="106" t="s">
        <v>491</v>
      </c>
      <c r="I28" s="109" t="s">
        <v>153</v>
      </c>
      <c r="J28" s="109" t="s">
        <v>298</v>
      </c>
      <c r="K28" s="109"/>
      <c r="L28" s="109" t="s">
        <v>242</v>
      </c>
      <c r="M28" s="115">
        <v>81476</v>
      </c>
      <c r="N28" s="112">
        <v>0.5</v>
      </c>
      <c r="O28" s="109"/>
      <c r="P28" s="109"/>
      <c r="Q28" s="109"/>
      <c r="R28" s="109"/>
      <c r="S28" s="109"/>
      <c r="T28" s="74">
        <v>15768</v>
      </c>
      <c r="U28" s="112"/>
      <c r="V28" s="112"/>
      <c r="W28" s="112"/>
      <c r="X28" s="123" t="s">
        <v>492</v>
      </c>
      <c r="Y28" s="123">
        <v>42146</v>
      </c>
      <c r="Z28" s="116" t="s">
        <v>493</v>
      </c>
      <c r="AF28" s="120"/>
      <c r="AG28" s="120"/>
      <c r="AH28" s="120"/>
      <c r="AI28" s="116"/>
      <c r="AJ28" s="116"/>
      <c r="AK28" s="135"/>
      <c r="AL28" s="118"/>
      <c r="AM28" s="119"/>
      <c r="AN28" s="118"/>
      <c r="AO28" s="119"/>
      <c r="AP28" s="118"/>
      <c r="AQ28" s="119"/>
      <c r="AR28" s="398"/>
      <c r="AS28" s="116"/>
      <c r="AT28" s="116"/>
      <c r="AU28" s="116"/>
    </row>
    <row r="29" spans="1:47" s="28" customFormat="1" ht="12.75" hidden="1" customHeight="1" x14ac:dyDescent="0.25">
      <c r="A29" s="106" t="s">
        <v>514</v>
      </c>
      <c r="B29" s="107">
        <v>41974</v>
      </c>
      <c r="C29" s="123">
        <v>41974</v>
      </c>
      <c r="D29" s="123">
        <v>47408</v>
      </c>
      <c r="E29" s="109" t="s">
        <v>474</v>
      </c>
      <c r="F29" s="109" t="s">
        <v>152</v>
      </c>
      <c r="G29" s="109" t="s">
        <v>156</v>
      </c>
      <c r="H29" s="106" t="s">
        <v>491</v>
      </c>
      <c r="I29" s="109" t="s">
        <v>153</v>
      </c>
      <c r="J29" s="109" t="s">
        <v>298</v>
      </c>
      <c r="K29" s="109"/>
      <c r="L29" s="109" t="s">
        <v>242</v>
      </c>
      <c r="M29" s="115">
        <v>81476</v>
      </c>
      <c r="N29" s="112">
        <v>0.5</v>
      </c>
      <c r="O29" s="109"/>
      <c r="P29" s="109"/>
      <c r="Q29" s="109"/>
      <c r="R29" s="109"/>
      <c r="S29" s="109"/>
      <c r="T29" s="74">
        <v>15768</v>
      </c>
      <c r="U29" s="112"/>
      <c r="V29" s="112"/>
      <c r="W29" s="112"/>
      <c r="X29" s="123" t="s">
        <v>559</v>
      </c>
      <c r="Y29" s="123">
        <v>42173</v>
      </c>
      <c r="Z29" s="116"/>
      <c r="AF29" s="120"/>
      <c r="AG29" s="120"/>
      <c r="AH29" s="120"/>
      <c r="AI29" s="116"/>
      <c r="AJ29" s="116"/>
      <c r="AK29" s="135"/>
      <c r="AL29" s="118"/>
      <c r="AM29" s="119"/>
      <c r="AN29" s="118"/>
      <c r="AO29" s="119"/>
      <c r="AP29" s="118"/>
      <c r="AQ29" s="119"/>
      <c r="AR29" s="398"/>
      <c r="AS29" s="116"/>
      <c r="AT29" s="116"/>
      <c r="AU29" s="116"/>
    </row>
    <row r="30" spans="1:47" s="28" customFormat="1" ht="21.75" hidden="1" customHeight="1" x14ac:dyDescent="0.25">
      <c r="A30" s="106" t="s">
        <v>506</v>
      </c>
      <c r="B30" s="107">
        <v>42207</v>
      </c>
      <c r="C30" s="107">
        <v>42207</v>
      </c>
      <c r="D30" s="107">
        <v>47408</v>
      </c>
      <c r="E30" s="109" t="s">
        <v>498</v>
      </c>
      <c r="F30" s="109" t="s">
        <v>152</v>
      </c>
      <c r="G30" s="109" t="s">
        <v>156</v>
      </c>
      <c r="H30" s="106" t="s">
        <v>491</v>
      </c>
      <c r="I30" s="109" t="s">
        <v>153</v>
      </c>
      <c r="J30" s="109" t="s">
        <v>298</v>
      </c>
      <c r="K30" s="109"/>
      <c r="L30" s="109" t="s">
        <v>242</v>
      </c>
      <c r="M30" s="115">
        <v>81476</v>
      </c>
      <c r="N30" s="112">
        <v>0.75700000000000001</v>
      </c>
      <c r="O30" s="109"/>
      <c r="P30" s="109"/>
      <c r="Q30" s="109"/>
      <c r="R30" s="109"/>
      <c r="S30" s="109"/>
      <c r="T30" s="111">
        <v>23967</v>
      </c>
      <c r="U30" s="112"/>
      <c r="V30" s="129">
        <v>2112</v>
      </c>
      <c r="W30" s="129">
        <v>21855</v>
      </c>
      <c r="X30" s="123" t="s">
        <v>555</v>
      </c>
      <c r="Y30" s="123">
        <v>42663</v>
      </c>
      <c r="Z30" s="140" t="s">
        <v>495</v>
      </c>
      <c r="AD30" s="28">
        <v>0.75700000000000001</v>
      </c>
      <c r="AF30" s="116"/>
      <c r="AG30" s="116"/>
      <c r="AH30" s="116"/>
      <c r="AI30" s="116"/>
      <c r="AJ30" s="116"/>
      <c r="AK30" s="135"/>
      <c r="AL30" s="118"/>
      <c r="AM30" s="119"/>
      <c r="AN30" s="118"/>
      <c r="AO30" s="119"/>
      <c r="AP30" s="118"/>
      <c r="AQ30" s="119"/>
      <c r="AR30" s="398"/>
      <c r="AS30" s="116">
        <v>11036</v>
      </c>
      <c r="AT30" s="116"/>
      <c r="AU30" s="116"/>
    </row>
    <row r="31" spans="1:47" ht="26.25" customHeight="1" thickBot="1" x14ac:dyDescent="0.3">
      <c r="A31" s="174" t="s">
        <v>562</v>
      </c>
      <c r="B31" s="175">
        <v>42691</v>
      </c>
      <c r="C31" s="175">
        <v>42691</v>
      </c>
      <c r="D31" s="175">
        <v>47408</v>
      </c>
      <c r="E31" s="176" t="s">
        <v>553</v>
      </c>
      <c r="F31" s="176" t="s">
        <v>152</v>
      </c>
      <c r="G31" s="176" t="s">
        <v>76</v>
      </c>
      <c r="H31" s="174" t="s">
        <v>491</v>
      </c>
      <c r="I31" s="176" t="s">
        <v>153</v>
      </c>
      <c r="J31" s="176" t="s">
        <v>298</v>
      </c>
      <c r="K31" s="176"/>
      <c r="L31" s="176" t="s">
        <v>242</v>
      </c>
      <c r="M31" s="177">
        <v>81476</v>
      </c>
      <c r="N31" s="178">
        <v>0.75700000000000001</v>
      </c>
      <c r="O31" s="157"/>
      <c r="P31" s="157"/>
      <c r="Q31" s="157"/>
      <c r="R31" s="157"/>
      <c r="S31" s="213">
        <f>T31/365/86.4</f>
        <v>0.75998858447488582</v>
      </c>
      <c r="T31" s="179">
        <v>23967</v>
      </c>
      <c r="U31" s="178">
        <f>N31*86.4*365</f>
        <v>23872.752000000004</v>
      </c>
      <c r="V31" s="180">
        <v>2112</v>
      </c>
      <c r="W31" s="180">
        <v>21855</v>
      </c>
      <c r="X31" s="211"/>
      <c r="Y31" s="211"/>
      <c r="Z31" s="588" t="s">
        <v>554</v>
      </c>
      <c r="AA31" s="49"/>
      <c r="AB31" s="49"/>
      <c r="AC31" s="49"/>
      <c r="AD31" s="49"/>
      <c r="AE31" s="49"/>
      <c r="AF31" s="324">
        <v>0.76</v>
      </c>
      <c r="AG31" s="181">
        <v>23967</v>
      </c>
      <c r="AH31" s="181">
        <f>W30*0.35</f>
        <v>7649.2499999999991</v>
      </c>
      <c r="AI31" s="181">
        <f>V30*0.03</f>
        <v>63.36</v>
      </c>
      <c r="AJ31" s="181">
        <f>SUM(AH31:AI31)</f>
        <v>7712.6099999999988</v>
      </c>
      <c r="AK31" s="134"/>
      <c r="AL31" s="121"/>
      <c r="AM31" s="117"/>
      <c r="AN31" s="121"/>
      <c r="AO31" s="117"/>
      <c r="AP31" s="121"/>
      <c r="AQ31" s="117"/>
      <c r="AR31" s="399"/>
      <c r="AS31" s="120"/>
      <c r="AT31" s="120">
        <f>50607-50000</f>
        <v>607</v>
      </c>
      <c r="AU31" s="120">
        <v>22775</v>
      </c>
    </row>
    <row r="32" spans="1:47" s="28" customFormat="1" ht="12.75" hidden="1" customHeight="1" x14ac:dyDescent="0.25">
      <c r="A32" s="146">
        <v>11610007</v>
      </c>
      <c r="B32" s="147">
        <v>41033</v>
      </c>
      <c r="C32" s="147">
        <v>41033</v>
      </c>
      <c r="D32" s="209">
        <v>44685</v>
      </c>
      <c r="E32" s="148" t="s">
        <v>323</v>
      </c>
      <c r="F32" s="148" t="s">
        <v>152</v>
      </c>
      <c r="G32" s="148" t="s">
        <v>76</v>
      </c>
      <c r="H32" s="146" t="s">
        <v>274</v>
      </c>
      <c r="I32" s="148" t="s">
        <v>153</v>
      </c>
      <c r="J32" s="148" t="s">
        <v>298</v>
      </c>
      <c r="K32" s="148"/>
      <c r="L32" s="148" t="s">
        <v>242</v>
      </c>
      <c r="M32" s="149">
        <v>81476</v>
      </c>
      <c r="N32" s="151">
        <v>0.22</v>
      </c>
      <c r="O32" s="148"/>
      <c r="P32" s="148"/>
      <c r="Q32" s="148"/>
      <c r="R32" s="148"/>
      <c r="S32" s="148"/>
      <c r="T32" s="210">
        <f>0.22*86.4*365</f>
        <v>6937.920000000001</v>
      </c>
      <c r="U32" s="151"/>
      <c r="V32" s="151"/>
      <c r="W32" s="151"/>
      <c r="X32" s="209" t="s">
        <v>376</v>
      </c>
      <c r="Y32" s="209">
        <v>41351</v>
      </c>
      <c r="Z32" s="152"/>
      <c r="AD32" s="28">
        <v>0.22</v>
      </c>
      <c r="AF32" s="153"/>
      <c r="AG32" s="152"/>
      <c r="AH32" s="152"/>
      <c r="AI32" s="152"/>
      <c r="AJ32" s="152"/>
      <c r="AK32" s="135"/>
      <c r="AL32" s="118"/>
      <c r="AM32" s="119"/>
      <c r="AN32" s="118"/>
      <c r="AO32" s="119"/>
      <c r="AP32" s="118"/>
      <c r="AQ32" s="119"/>
      <c r="AR32" s="398"/>
      <c r="AS32" s="116"/>
      <c r="AT32" s="116"/>
      <c r="AU32" s="116"/>
    </row>
    <row r="33" spans="1:47" s="28" customFormat="1" ht="21" hidden="1" customHeight="1" x14ac:dyDescent="0.25">
      <c r="A33" s="106" t="s">
        <v>504</v>
      </c>
      <c r="B33" s="107">
        <v>42191</v>
      </c>
      <c r="C33" s="107">
        <v>41033</v>
      </c>
      <c r="D33" s="123">
        <v>44685</v>
      </c>
      <c r="E33" s="109" t="s">
        <v>497</v>
      </c>
      <c r="F33" s="109" t="s">
        <v>152</v>
      </c>
      <c r="G33" s="109" t="s">
        <v>156</v>
      </c>
      <c r="H33" s="106" t="s">
        <v>274</v>
      </c>
      <c r="I33" s="109" t="s">
        <v>153</v>
      </c>
      <c r="J33" s="109" t="s">
        <v>298</v>
      </c>
      <c r="K33" s="109"/>
      <c r="L33" s="109" t="s">
        <v>242</v>
      </c>
      <c r="M33" s="115">
        <v>81476</v>
      </c>
      <c r="N33" s="112">
        <v>0.22</v>
      </c>
      <c r="O33" s="109"/>
      <c r="P33" s="109"/>
      <c r="Q33" s="109"/>
      <c r="R33" s="109"/>
      <c r="S33" s="109"/>
      <c r="T33" s="110">
        <v>6935</v>
      </c>
      <c r="U33" s="112"/>
      <c r="V33" s="112"/>
      <c r="W33" s="129">
        <v>6935</v>
      </c>
      <c r="X33" s="123" t="s">
        <v>556</v>
      </c>
      <c r="Y33" s="123">
        <v>42656</v>
      </c>
      <c r="Z33" s="140" t="s">
        <v>496</v>
      </c>
      <c r="AD33" s="28">
        <v>0.22</v>
      </c>
      <c r="AF33" s="116"/>
      <c r="AG33" s="116"/>
      <c r="AH33" s="116"/>
      <c r="AI33" s="116"/>
      <c r="AJ33" s="116"/>
      <c r="AK33" s="135"/>
      <c r="AL33" s="118"/>
      <c r="AM33" s="119"/>
      <c r="AN33" s="118"/>
      <c r="AO33" s="119"/>
      <c r="AP33" s="118"/>
      <c r="AQ33" s="119"/>
      <c r="AR33" s="398"/>
      <c r="AS33" s="116">
        <v>9599</v>
      </c>
      <c r="AT33" s="116"/>
      <c r="AU33" s="116"/>
    </row>
    <row r="34" spans="1:47" s="28" customFormat="1" ht="24" hidden="1" customHeight="1" x14ac:dyDescent="0.25">
      <c r="A34" s="523" t="s">
        <v>561</v>
      </c>
      <c r="B34" s="524">
        <v>42681</v>
      </c>
      <c r="C34" s="524">
        <v>42681</v>
      </c>
      <c r="D34" s="525">
        <v>44420</v>
      </c>
      <c r="E34" s="230" t="s">
        <v>541</v>
      </c>
      <c r="F34" s="230" t="s">
        <v>152</v>
      </c>
      <c r="G34" s="230" t="s">
        <v>76</v>
      </c>
      <c r="H34" s="523" t="s">
        <v>274</v>
      </c>
      <c r="I34" s="230" t="s">
        <v>153</v>
      </c>
      <c r="J34" s="230" t="s">
        <v>298</v>
      </c>
      <c r="K34" s="230"/>
      <c r="L34" s="230" t="s">
        <v>242</v>
      </c>
      <c r="M34" s="232">
        <v>81475</v>
      </c>
      <c r="N34" s="526">
        <v>0.22</v>
      </c>
      <c r="O34" s="230"/>
      <c r="P34" s="230"/>
      <c r="Q34" s="230"/>
      <c r="R34" s="230"/>
      <c r="S34" s="230"/>
      <c r="T34" s="527">
        <v>6935</v>
      </c>
      <c r="U34" s="526">
        <f>N34*86.4*365</f>
        <v>6937.920000000001</v>
      </c>
      <c r="V34" s="526"/>
      <c r="W34" s="528">
        <v>6935</v>
      </c>
      <c r="X34" s="525"/>
      <c r="Y34" s="525"/>
      <c r="Z34" s="529" t="s">
        <v>557</v>
      </c>
      <c r="AF34" s="530"/>
      <c r="AG34" s="231"/>
      <c r="AH34" s="231"/>
      <c r="AI34" s="231"/>
      <c r="AJ34" s="231"/>
      <c r="AK34" s="135"/>
      <c r="AL34" s="118"/>
      <c r="AM34" s="119"/>
      <c r="AN34" s="118"/>
      <c r="AO34" s="119"/>
      <c r="AP34" s="118"/>
      <c r="AQ34" s="119"/>
      <c r="AR34" s="398"/>
      <c r="AS34" s="116"/>
      <c r="AT34" s="116"/>
      <c r="AU34" s="116"/>
    </row>
    <row r="35" spans="1:47" s="28" customFormat="1" ht="24" hidden="1" customHeight="1" x14ac:dyDescent="0.25">
      <c r="A35" s="106" t="s">
        <v>561</v>
      </c>
      <c r="B35" s="107">
        <v>42681</v>
      </c>
      <c r="C35" s="107">
        <v>42681</v>
      </c>
      <c r="D35" s="123">
        <v>44420</v>
      </c>
      <c r="E35" s="109" t="s">
        <v>541</v>
      </c>
      <c r="F35" s="109" t="s">
        <v>152</v>
      </c>
      <c r="G35" s="109" t="s">
        <v>76</v>
      </c>
      <c r="H35" s="106" t="s">
        <v>274</v>
      </c>
      <c r="I35" s="109" t="s">
        <v>153</v>
      </c>
      <c r="J35" s="109" t="s">
        <v>298</v>
      </c>
      <c r="K35" s="109"/>
      <c r="L35" s="109" t="s">
        <v>242</v>
      </c>
      <c r="M35" s="115">
        <v>81475</v>
      </c>
      <c r="N35" s="112">
        <v>0.22</v>
      </c>
      <c r="O35" s="109"/>
      <c r="P35" s="109"/>
      <c r="Q35" s="109"/>
      <c r="R35" s="109"/>
      <c r="S35" s="109"/>
      <c r="T35" s="110">
        <v>6935</v>
      </c>
      <c r="U35" s="112">
        <f>N35*86.4*365</f>
        <v>6937.920000000001</v>
      </c>
      <c r="V35" s="112">
        <v>1387</v>
      </c>
      <c r="W35" s="129">
        <v>5548</v>
      </c>
      <c r="X35" s="140" t="s">
        <v>631</v>
      </c>
      <c r="Y35" s="140" t="s">
        <v>630</v>
      </c>
      <c r="Z35" s="116"/>
      <c r="AA35" s="116"/>
      <c r="AB35" s="116"/>
      <c r="AC35" s="116"/>
      <c r="AD35" s="116"/>
      <c r="AE35" s="116"/>
      <c r="AF35" s="367"/>
      <c r="AG35" s="116"/>
      <c r="AH35" s="116"/>
      <c r="AI35" s="116"/>
      <c r="AJ35" s="116"/>
      <c r="AK35" s="135"/>
      <c r="AL35" s="118"/>
      <c r="AM35" s="119"/>
      <c r="AN35" s="118"/>
      <c r="AO35" s="119"/>
      <c r="AP35" s="118"/>
      <c r="AQ35" s="119"/>
      <c r="AR35" s="398"/>
      <c r="AS35" s="116"/>
      <c r="AT35" s="116">
        <f>36917-26057</f>
        <v>10860</v>
      </c>
      <c r="AU35" s="116">
        <v>10416</v>
      </c>
    </row>
    <row r="36" spans="1:47" s="28" customFormat="1" ht="24" hidden="1" customHeight="1" thickBot="1" x14ac:dyDescent="0.3">
      <c r="A36" s="154" t="s">
        <v>808</v>
      </c>
      <c r="B36" s="155">
        <v>44761</v>
      </c>
      <c r="C36" s="155">
        <v>44761</v>
      </c>
      <c r="D36" s="228">
        <v>48414</v>
      </c>
      <c r="E36" s="157" t="s">
        <v>541</v>
      </c>
      <c r="F36" s="157" t="s">
        <v>152</v>
      </c>
      <c r="G36" s="157" t="s">
        <v>76</v>
      </c>
      <c r="H36" s="154" t="s">
        <v>865</v>
      </c>
      <c r="I36" s="157" t="s">
        <v>153</v>
      </c>
      <c r="J36" s="157" t="s">
        <v>298</v>
      </c>
      <c r="K36" s="157"/>
      <c r="L36" s="157" t="s">
        <v>242</v>
      </c>
      <c r="M36" s="202">
        <v>81475</v>
      </c>
      <c r="N36" s="161">
        <v>0.22</v>
      </c>
      <c r="O36" s="157"/>
      <c r="P36" s="157"/>
      <c r="Q36" s="157"/>
      <c r="R36" s="157"/>
      <c r="S36" s="157"/>
      <c r="T36" s="158">
        <v>6938</v>
      </c>
      <c r="U36" s="161"/>
      <c r="V36" s="161">
        <v>1388</v>
      </c>
      <c r="W36" s="204">
        <v>5550</v>
      </c>
      <c r="X36" s="588"/>
      <c r="Y36" s="588"/>
      <c r="Z36" s="589" t="s">
        <v>864</v>
      </c>
      <c r="AA36" s="590"/>
      <c r="AB36" s="590"/>
      <c r="AC36" s="590"/>
      <c r="AD36" s="590"/>
      <c r="AE36" s="590"/>
      <c r="AF36" s="591"/>
      <c r="AG36" s="445"/>
      <c r="AH36" s="203"/>
      <c r="AI36" s="203"/>
      <c r="AJ36" s="203"/>
      <c r="AK36" s="135"/>
      <c r="AL36" s="118"/>
      <c r="AM36" s="119"/>
      <c r="AN36" s="118"/>
      <c r="AO36" s="119"/>
      <c r="AP36" s="118"/>
      <c r="AQ36" s="119"/>
      <c r="AR36" s="398"/>
      <c r="AS36" s="116"/>
      <c r="AT36" s="116"/>
      <c r="AU36" s="116"/>
    </row>
    <row r="37" spans="1:47" ht="24" customHeight="1" thickBot="1" x14ac:dyDescent="0.3">
      <c r="A37" s="217">
        <v>11610103</v>
      </c>
      <c r="B37" s="218">
        <v>45420</v>
      </c>
      <c r="C37" s="218">
        <v>45420</v>
      </c>
      <c r="D37" s="592">
        <v>49803</v>
      </c>
      <c r="E37" s="219" t="s">
        <v>862</v>
      </c>
      <c r="F37" s="176" t="s">
        <v>152</v>
      </c>
      <c r="G37" s="176" t="s">
        <v>76</v>
      </c>
      <c r="H37" s="217" t="s">
        <v>865</v>
      </c>
      <c r="I37" s="219" t="s">
        <v>153</v>
      </c>
      <c r="J37" s="219" t="s">
        <v>298</v>
      </c>
      <c r="K37" s="219"/>
      <c r="L37" s="219" t="s">
        <v>242</v>
      </c>
      <c r="M37" s="295">
        <v>81475</v>
      </c>
      <c r="N37" s="432">
        <v>0.22</v>
      </c>
      <c r="O37" s="219"/>
      <c r="P37" s="219"/>
      <c r="Q37" s="219"/>
      <c r="R37" s="219"/>
      <c r="S37" s="219"/>
      <c r="T37" s="450">
        <v>6938</v>
      </c>
      <c r="U37" s="432"/>
      <c r="V37" s="432">
        <v>1388</v>
      </c>
      <c r="W37" s="451">
        <v>5550</v>
      </c>
      <c r="X37" s="577"/>
      <c r="Y37" s="577"/>
      <c r="Z37" s="593" t="s">
        <v>863</v>
      </c>
      <c r="AF37" s="324">
        <v>0.22</v>
      </c>
      <c r="AG37" s="493">
        <f>AF37*86.4*365</f>
        <v>6937.920000000001</v>
      </c>
      <c r="AH37" s="181">
        <v>1388</v>
      </c>
      <c r="AI37" s="181">
        <v>5550</v>
      </c>
      <c r="AJ37" s="181">
        <f>SUM(AH37:AI37)</f>
        <v>6938</v>
      </c>
      <c r="AK37" s="134"/>
      <c r="AL37" s="121"/>
      <c r="AM37" s="117"/>
      <c r="AN37" s="121"/>
      <c r="AO37" s="117"/>
      <c r="AP37" s="121"/>
      <c r="AQ37" s="117"/>
      <c r="AR37" s="399"/>
      <c r="AS37" s="120"/>
      <c r="AT37" s="120"/>
      <c r="AU37" s="120"/>
    </row>
    <row r="38" spans="1:47" s="28" customFormat="1" ht="12.75" hidden="1" customHeight="1" x14ac:dyDescent="0.25">
      <c r="A38" s="146" t="s">
        <v>127</v>
      </c>
      <c r="B38" s="147">
        <v>39097</v>
      </c>
      <c r="C38" s="147">
        <v>39097</v>
      </c>
      <c r="D38" s="147">
        <v>42750</v>
      </c>
      <c r="E38" s="148" t="s">
        <v>191</v>
      </c>
      <c r="F38" s="148" t="s">
        <v>152</v>
      </c>
      <c r="G38" s="148" t="s">
        <v>76</v>
      </c>
      <c r="H38" s="146" t="s">
        <v>273</v>
      </c>
      <c r="I38" s="148" t="s">
        <v>153</v>
      </c>
      <c r="J38" s="148" t="s">
        <v>298</v>
      </c>
      <c r="K38" s="148"/>
      <c r="L38" s="148" t="s">
        <v>242</v>
      </c>
      <c r="M38" s="149">
        <v>81476</v>
      </c>
      <c r="N38" s="151">
        <v>0.5</v>
      </c>
      <c r="O38" s="148"/>
      <c r="P38" s="148"/>
      <c r="Q38" s="148"/>
      <c r="R38" s="148"/>
      <c r="S38" s="148"/>
      <c r="T38" s="150">
        <v>15768</v>
      </c>
      <c r="U38" s="151"/>
      <c r="V38" s="151"/>
      <c r="W38" s="151"/>
      <c r="X38" s="147" t="s">
        <v>583</v>
      </c>
      <c r="Y38" s="147">
        <v>41048</v>
      </c>
      <c r="Z38" s="152"/>
      <c r="AA38" s="28">
        <v>65623</v>
      </c>
      <c r="AB38" s="28">
        <f>AA38-Z38</f>
        <v>65623</v>
      </c>
      <c r="AC38" s="33">
        <f>AB38/365/86.4</f>
        <v>2.0808916793505832</v>
      </c>
      <c r="AD38" s="28">
        <v>0.5</v>
      </c>
      <c r="AE38" s="30"/>
      <c r="AF38" s="153"/>
      <c r="AG38" s="152"/>
      <c r="AH38" s="152"/>
      <c r="AI38" s="152"/>
      <c r="AJ38" s="152"/>
      <c r="AK38" s="135"/>
      <c r="AL38" s="118"/>
      <c r="AM38" s="119"/>
      <c r="AN38" s="118"/>
      <c r="AO38" s="119"/>
      <c r="AP38" s="118"/>
      <c r="AQ38" s="119"/>
      <c r="AR38" s="398"/>
      <c r="AS38" s="116"/>
      <c r="AT38" s="116"/>
      <c r="AU38" s="116"/>
    </row>
    <row r="39" spans="1:47" s="28" customFormat="1" ht="21.75" hidden="1" customHeight="1" x14ac:dyDescent="0.25">
      <c r="A39" s="106" t="s">
        <v>336</v>
      </c>
      <c r="B39" s="107">
        <v>41048</v>
      </c>
      <c r="C39" s="107">
        <v>41048</v>
      </c>
      <c r="D39" s="107">
        <v>42750</v>
      </c>
      <c r="E39" s="109" t="s">
        <v>191</v>
      </c>
      <c r="F39" s="109" t="s">
        <v>152</v>
      </c>
      <c r="G39" s="109" t="s">
        <v>76</v>
      </c>
      <c r="H39" s="106" t="s">
        <v>274</v>
      </c>
      <c r="I39" s="109" t="s">
        <v>153</v>
      </c>
      <c r="J39" s="109" t="s">
        <v>298</v>
      </c>
      <c r="K39" s="109"/>
      <c r="L39" s="109" t="s">
        <v>242</v>
      </c>
      <c r="M39" s="115">
        <v>81476</v>
      </c>
      <c r="N39" s="112">
        <v>1.2</v>
      </c>
      <c r="O39" s="109"/>
      <c r="P39" s="109"/>
      <c r="Q39" s="109"/>
      <c r="R39" s="109"/>
      <c r="S39" s="109"/>
      <c r="T39" s="74">
        <f>N39*86.4*365</f>
        <v>37843.200000000004</v>
      </c>
      <c r="U39" s="112"/>
      <c r="V39" s="112"/>
      <c r="W39" s="112"/>
      <c r="X39" s="122" t="s">
        <v>582</v>
      </c>
      <c r="Y39" s="122" t="s">
        <v>490</v>
      </c>
      <c r="Z39" s="116"/>
      <c r="AA39" s="28">
        <v>65623</v>
      </c>
      <c r="AB39" s="28">
        <f>AA39-Z39</f>
        <v>65623</v>
      </c>
      <c r="AC39" s="33">
        <f>AB39/365/86.4</f>
        <v>2.0808916793505832</v>
      </c>
      <c r="AD39" s="28">
        <v>1.2</v>
      </c>
      <c r="AE39" s="30"/>
      <c r="AF39" s="130"/>
      <c r="AG39" s="116"/>
      <c r="AH39" s="116"/>
      <c r="AI39" s="116"/>
      <c r="AJ39" s="116"/>
      <c r="AK39" s="135">
        <v>21185</v>
      </c>
      <c r="AL39" s="118">
        <v>18921.5</v>
      </c>
      <c r="AM39" s="119">
        <v>18106</v>
      </c>
      <c r="AN39" s="118">
        <f>AG39*0.5</f>
        <v>0</v>
      </c>
      <c r="AO39" s="119">
        <v>21718</v>
      </c>
      <c r="AP39" s="118">
        <v>18921.5</v>
      </c>
      <c r="AQ39" s="119"/>
      <c r="AR39" s="398"/>
      <c r="AS39" s="116"/>
      <c r="AT39" s="116"/>
      <c r="AU39" s="116"/>
    </row>
    <row r="40" spans="1:47" s="28" customFormat="1" ht="17.25" hidden="1" customHeight="1" x14ac:dyDescent="0.25">
      <c r="A40" s="106" t="s">
        <v>336</v>
      </c>
      <c r="B40" s="107">
        <v>41048</v>
      </c>
      <c r="C40" s="107">
        <v>41048</v>
      </c>
      <c r="D40" s="107">
        <v>42750</v>
      </c>
      <c r="E40" s="109" t="s">
        <v>191</v>
      </c>
      <c r="F40" s="109" t="s">
        <v>152</v>
      </c>
      <c r="G40" s="109" t="s">
        <v>76</v>
      </c>
      <c r="H40" s="106" t="s">
        <v>533</v>
      </c>
      <c r="I40" s="109" t="s">
        <v>153</v>
      </c>
      <c r="J40" s="109" t="s">
        <v>298</v>
      </c>
      <c r="K40" s="109"/>
      <c r="L40" s="109" t="s">
        <v>242</v>
      </c>
      <c r="M40" s="115">
        <v>81476</v>
      </c>
      <c r="N40" s="112">
        <v>1.68</v>
      </c>
      <c r="O40" s="109"/>
      <c r="P40" s="109"/>
      <c r="Q40" s="109"/>
      <c r="R40" s="109"/>
      <c r="S40" s="109"/>
      <c r="T40" s="111">
        <f>N40*86.4*365</f>
        <v>52980.480000000003</v>
      </c>
      <c r="U40" s="112"/>
      <c r="V40" s="129">
        <v>15137</v>
      </c>
      <c r="W40" s="129">
        <v>37843</v>
      </c>
      <c r="X40" s="107" t="s">
        <v>581</v>
      </c>
      <c r="Y40" s="107" t="s">
        <v>511</v>
      </c>
      <c r="Z40" s="116" t="s">
        <v>584</v>
      </c>
      <c r="AC40" s="33"/>
      <c r="AD40" s="28">
        <v>1.68</v>
      </c>
      <c r="AE40" s="30"/>
      <c r="AF40" s="130"/>
      <c r="AG40" s="116"/>
      <c r="AH40" s="116"/>
      <c r="AI40" s="116"/>
      <c r="AJ40" s="116"/>
      <c r="AK40" s="142"/>
      <c r="AL40" s="143"/>
      <c r="AM40" s="143"/>
      <c r="AN40" s="143"/>
      <c r="AO40" s="143"/>
      <c r="AP40" s="143"/>
      <c r="AQ40" s="143"/>
      <c r="AR40" s="400"/>
      <c r="AS40" s="116"/>
      <c r="AT40" s="116"/>
      <c r="AU40" s="116"/>
    </row>
    <row r="41" spans="1:47" ht="17.25" customHeight="1" thickBot="1" x14ac:dyDescent="0.3">
      <c r="A41" s="174" t="s">
        <v>336</v>
      </c>
      <c r="B41" s="175">
        <v>41048</v>
      </c>
      <c r="C41" s="175">
        <v>41048</v>
      </c>
      <c r="D41" s="175">
        <v>46402</v>
      </c>
      <c r="E41" s="176" t="s">
        <v>191</v>
      </c>
      <c r="F41" s="176" t="s">
        <v>152</v>
      </c>
      <c r="G41" s="176" t="s">
        <v>76</v>
      </c>
      <c r="H41" s="174" t="s">
        <v>533</v>
      </c>
      <c r="I41" s="176" t="s">
        <v>153</v>
      </c>
      <c r="J41" s="176" t="s">
        <v>298</v>
      </c>
      <c r="K41" s="176"/>
      <c r="L41" s="176" t="s">
        <v>242</v>
      </c>
      <c r="M41" s="177">
        <v>81476</v>
      </c>
      <c r="N41" s="178">
        <v>2</v>
      </c>
      <c r="O41" s="176"/>
      <c r="P41" s="176"/>
      <c r="Q41" s="176"/>
      <c r="R41" s="176"/>
      <c r="S41" s="176"/>
      <c r="T41" s="179">
        <f>N41*86.4*365</f>
        <v>63072.000000000007</v>
      </c>
      <c r="U41" s="178">
        <f>N41*86.4*365</f>
        <v>63072.000000000007</v>
      </c>
      <c r="V41" s="180">
        <v>20180</v>
      </c>
      <c r="W41" s="180">
        <v>63700</v>
      </c>
      <c r="X41" s="175" t="s">
        <v>580</v>
      </c>
      <c r="Y41" s="175">
        <v>42775</v>
      </c>
      <c r="Z41" s="220"/>
      <c r="AA41" s="49"/>
      <c r="AB41" s="49"/>
      <c r="AC41" s="182"/>
      <c r="AD41" s="49">
        <v>1.68</v>
      </c>
      <c r="AE41" s="183"/>
      <c r="AF41" s="324">
        <v>3</v>
      </c>
      <c r="AG41" s="181">
        <f>AF41*86.4*365</f>
        <v>94608.000000000015</v>
      </c>
      <c r="AH41" s="181">
        <f>W40*0.35</f>
        <v>13245.05</v>
      </c>
      <c r="AI41" s="181">
        <f>V40*0.03</f>
        <v>454.10999999999996</v>
      </c>
      <c r="AJ41" s="181">
        <f>SUM(AH41:AI41)</f>
        <v>13699.16</v>
      </c>
      <c r="AK41" s="134"/>
      <c r="AL41" s="121"/>
      <c r="AM41" s="117"/>
      <c r="AN41" s="121"/>
      <c r="AO41" s="117"/>
      <c r="AP41" s="121"/>
      <c r="AQ41" s="117"/>
      <c r="AR41" s="399"/>
      <c r="AS41" s="120">
        <v>21942</v>
      </c>
      <c r="AT41" s="120">
        <f>178917-152842</f>
        <v>26075</v>
      </c>
      <c r="AU41" s="120">
        <v>28949</v>
      </c>
    </row>
    <row r="42" spans="1:47" s="28" customFormat="1" ht="45.75" hidden="1" customHeight="1" x14ac:dyDescent="0.25">
      <c r="A42" s="146" t="s">
        <v>72</v>
      </c>
      <c r="B42" s="147">
        <v>39615</v>
      </c>
      <c r="C42" s="201" t="s">
        <v>97</v>
      </c>
      <c r="D42" s="201" t="s">
        <v>141</v>
      </c>
      <c r="E42" s="148" t="s">
        <v>43</v>
      </c>
      <c r="F42" s="148" t="s">
        <v>152</v>
      </c>
      <c r="G42" s="148" t="s">
        <v>156</v>
      </c>
      <c r="H42" s="146" t="s">
        <v>273</v>
      </c>
      <c r="I42" s="148" t="s">
        <v>153</v>
      </c>
      <c r="J42" s="148" t="s">
        <v>298</v>
      </c>
      <c r="K42" s="148"/>
      <c r="L42" s="148" t="s">
        <v>242</v>
      </c>
      <c r="M42" s="149">
        <v>81476</v>
      </c>
      <c r="N42" s="151">
        <v>0.3</v>
      </c>
      <c r="O42" s="148"/>
      <c r="P42" s="148"/>
      <c r="Q42" s="148"/>
      <c r="R42" s="148"/>
      <c r="S42" s="148"/>
      <c r="T42" s="150">
        <v>9460.7999999999993</v>
      </c>
      <c r="U42" s="151"/>
      <c r="V42" s="151"/>
      <c r="W42" s="151"/>
      <c r="X42" s="201" t="s">
        <v>338</v>
      </c>
      <c r="Y42" s="147">
        <v>41048</v>
      </c>
      <c r="Z42" s="152"/>
      <c r="AA42" s="28">
        <v>49322</v>
      </c>
      <c r="AB42" s="28">
        <f>AA42-Z42</f>
        <v>49322</v>
      </c>
      <c r="AC42" s="33">
        <f>AB42/365/86.4</f>
        <v>1.5639903602232368</v>
      </c>
      <c r="AD42" s="31">
        <f>9460.8/365/86.4</f>
        <v>0.29999999999999993</v>
      </c>
      <c r="AE42" s="30"/>
      <c r="AF42" s="172"/>
      <c r="AG42" s="152"/>
      <c r="AH42" s="152"/>
      <c r="AI42" s="152"/>
      <c r="AJ42" s="152"/>
      <c r="AK42" s="135"/>
      <c r="AL42" s="118"/>
      <c r="AM42" s="119"/>
      <c r="AN42" s="118"/>
      <c r="AO42" s="119"/>
      <c r="AP42" s="118"/>
      <c r="AQ42" s="119"/>
      <c r="AR42" s="398"/>
      <c r="AS42" s="116"/>
      <c r="AT42" s="116"/>
      <c r="AU42" s="116"/>
    </row>
    <row r="43" spans="1:47" s="28" customFormat="1" ht="24.75" hidden="1" customHeight="1" x14ac:dyDescent="0.25">
      <c r="A43" s="106" t="s">
        <v>337</v>
      </c>
      <c r="B43" s="107">
        <v>41048</v>
      </c>
      <c r="C43" s="107">
        <v>41048</v>
      </c>
      <c r="D43" s="122">
        <v>43267</v>
      </c>
      <c r="E43" s="109" t="s">
        <v>43</v>
      </c>
      <c r="F43" s="109" t="s">
        <v>152</v>
      </c>
      <c r="G43" s="109" t="s">
        <v>156</v>
      </c>
      <c r="H43" s="106" t="s">
        <v>274</v>
      </c>
      <c r="I43" s="109" t="s">
        <v>153</v>
      </c>
      <c r="J43" s="109" t="s">
        <v>298</v>
      </c>
      <c r="K43" s="109"/>
      <c r="L43" s="109" t="s">
        <v>242</v>
      </c>
      <c r="M43" s="115">
        <v>81476</v>
      </c>
      <c r="N43" s="124">
        <v>0.61499999999999999</v>
      </c>
      <c r="O43" s="109"/>
      <c r="P43" s="109"/>
      <c r="Q43" s="109"/>
      <c r="R43" s="109"/>
      <c r="S43" s="109"/>
      <c r="T43" s="106">
        <f>N43*86.4*365</f>
        <v>19394.64</v>
      </c>
      <c r="U43" s="112"/>
      <c r="V43" s="112"/>
      <c r="W43" s="112"/>
      <c r="X43" s="122" t="s">
        <v>349</v>
      </c>
      <c r="Y43" s="107">
        <v>41048</v>
      </c>
      <c r="Z43" s="116"/>
      <c r="AA43" s="28">
        <v>49322</v>
      </c>
      <c r="AB43" s="28">
        <f>AA43-Z43</f>
        <v>49322</v>
      </c>
      <c r="AC43" s="33">
        <f>AB43/365/86.4</f>
        <v>1.5639903602232368</v>
      </c>
      <c r="AD43" s="31">
        <f>9460.8/365/86.4</f>
        <v>0.29999999999999993</v>
      </c>
      <c r="AE43" s="30"/>
      <c r="AF43" s="131"/>
      <c r="AG43" s="116"/>
      <c r="AH43" s="116"/>
      <c r="AI43" s="116"/>
      <c r="AJ43" s="116"/>
      <c r="AK43" s="135"/>
      <c r="AL43" s="118"/>
      <c r="AM43" s="119"/>
      <c r="AN43" s="118"/>
      <c r="AO43" s="119"/>
      <c r="AP43" s="118"/>
      <c r="AQ43" s="119"/>
      <c r="AR43" s="398"/>
      <c r="AS43" s="116"/>
      <c r="AT43" s="116"/>
      <c r="AU43" s="116"/>
    </row>
    <row r="44" spans="1:47" s="28" customFormat="1" ht="29.25" hidden="1" customHeight="1" thickBot="1" x14ac:dyDescent="0.3">
      <c r="A44" s="154" t="s">
        <v>337</v>
      </c>
      <c r="B44" s="155">
        <v>41048</v>
      </c>
      <c r="C44" s="155">
        <v>41048</v>
      </c>
      <c r="D44" s="207">
        <v>43267</v>
      </c>
      <c r="E44" s="157" t="s">
        <v>43</v>
      </c>
      <c r="F44" s="157" t="s">
        <v>152</v>
      </c>
      <c r="G44" s="157" t="s">
        <v>156</v>
      </c>
      <c r="H44" s="154" t="s">
        <v>274</v>
      </c>
      <c r="I44" s="157" t="s">
        <v>153</v>
      </c>
      <c r="J44" s="157" t="s">
        <v>298</v>
      </c>
      <c r="K44" s="157"/>
      <c r="L44" s="157" t="s">
        <v>242</v>
      </c>
      <c r="M44" s="202">
        <v>81476</v>
      </c>
      <c r="N44" s="213">
        <v>0.745</v>
      </c>
      <c r="O44" s="157"/>
      <c r="P44" s="157"/>
      <c r="Q44" s="157"/>
      <c r="R44" s="157"/>
      <c r="S44" s="157"/>
      <c r="T44" s="154" t="s">
        <v>357</v>
      </c>
      <c r="U44" s="161"/>
      <c r="V44" s="161"/>
      <c r="W44" s="204">
        <v>23500</v>
      </c>
      <c r="X44" s="207" t="s">
        <v>650</v>
      </c>
      <c r="Y44" s="207" t="s">
        <v>651</v>
      </c>
      <c r="Z44" s="428"/>
      <c r="AA44" s="163">
        <v>49322</v>
      </c>
      <c r="AB44" s="163">
        <f>AA44-Z44</f>
        <v>49322</v>
      </c>
      <c r="AC44" s="164">
        <f>AB44/365/86.4</f>
        <v>1.5639903602232368</v>
      </c>
      <c r="AD44" s="431">
        <f>9460.8/365/86.4</f>
        <v>0.29999999999999993</v>
      </c>
      <c r="AE44" s="165"/>
      <c r="AF44" s="203"/>
      <c r="AG44" s="203"/>
      <c r="AH44" s="203"/>
      <c r="AI44" s="203"/>
      <c r="AJ44" s="203"/>
      <c r="AK44" s="135">
        <v>24537</v>
      </c>
      <c r="AL44" s="118">
        <v>12268.5</v>
      </c>
      <c r="AM44" s="119"/>
      <c r="AN44" s="118">
        <v>13731.5</v>
      </c>
      <c r="AO44" s="119">
        <v>30324</v>
      </c>
      <c r="AP44" s="118">
        <f>AO44*0.5-5163</f>
        <v>9999</v>
      </c>
      <c r="AQ44" s="119"/>
      <c r="AR44" s="398"/>
      <c r="AS44" s="116">
        <v>25482</v>
      </c>
      <c r="AT44" s="116">
        <f>128861-103993</f>
        <v>24868</v>
      </c>
      <c r="AU44" s="116">
        <v>24357</v>
      </c>
    </row>
    <row r="45" spans="1:47" ht="29.25" customHeight="1" thickBot="1" x14ac:dyDescent="0.3">
      <c r="A45" s="174" t="s">
        <v>742</v>
      </c>
      <c r="B45" s="175">
        <v>44085</v>
      </c>
      <c r="C45" s="175">
        <v>44085</v>
      </c>
      <c r="D45" s="216">
        <v>47737</v>
      </c>
      <c r="E45" s="176" t="s">
        <v>43</v>
      </c>
      <c r="F45" s="176" t="s">
        <v>152</v>
      </c>
      <c r="G45" s="176" t="s">
        <v>156</v>
      </c>
      <c r="H45" s="174" t="s">
        <v>274</v>
      </c>
      <c r="I45" s="176" t="s">
        <v>153</v>
      </c>
      <c r="J45" s="176" t="s">
        <v>298</v>
      </c>
      <c r="K45" s="176"/>
      <c r="L45" s="176" t="s">
        <v>242</v>
      </c>
      <c r="M45" s="177">
        <v>81476</v>
      </c>
      <c r="N45" s="213">
        <v>0.745</v>
      </c>
      <c r="O45" s="157"/>
      <c r="P45" s="157"/>
      <c r="Q45" s="157"/>
      <c r="R45" s="157"/>
      <c r="S45" s="157"/>
      <c r="T45" s="154"/>
      <c r="U45" s="161"/>
      <c r="V45" s="161"/>
      <c r="W45" s="204">
        <v>25103</v>
      </c>
      <c r="X45" s="216"/>
      <c r="Y45" s="216"/>
      <c r="Z45" s="447"/>
      <c r="AA45" s="49">
        <v>49322</v>
      </c>
      <c r="AB45" s="49">
        <f>AA45-Z45</f>
        <v>49322</v>
      </c>
      <c r="AC45" s="182">
        <f>AB45/365/86.4</f>
        <v>1.5639903602232368</v>
      </c>
      <c r="AD45" s="448">
        <f>9460.8/365/86.4</f>
        <v>0.29999999999999993</v>
      </c>
      <c r="AE45" s="183"/>
      <c r="AF45" s="604">
        <v>0.79600000000000004</v>
      </c>
      <c r="AG45" s="493">
        <v>25103</v>
      </c>
      <c r="AH45" s="181">
        <v>20215</v>
      </c>
      <c r="AI45" s="181">
        <v>4888</v>
      </c>
      <c r="AJ45" s="181">
        <f>SUM(AH45:AI45)</f>
        <v>25103</v>
      </c>
      <c r="AK45" s="134">
        <v>24537</v>
      </c>
      <c r="AL45" s="121">
        <v>12268.5</v>
      </c>
      <c r="AM45" s="117"/>
      <c r="AN45" s="121">
        <v>13731.5</v>
      </c>
      <c r="AO45" s="117">
        <v>30324</v>
      </c>
      <c r="AP45" s="121">
        <f>AO45*0.5-5163</f>
        <v>9999</v>
      </c>
      <c r="AQ45" s="117"/>
      <c r="AR45" s="399"/>
      <c r="AS45" s="120">
        <v>25482</v>
      </c>
      <c r="AT45" s="120">
        <f>128861-103993</f>
        <v>24868</v>
      </c>
      <c r="AU45" s="120">
        <v>24357</v>
      </c>
    </row>
    <row r="46" spans="1:47" s="28" customFormat="1" ht="12.75" hidden="1" customHeight="1" x14ac:dyDescent="0.25">
      <c r="A46" s="146">
        <v>11610021</v>
      </c>
      <c r="B46" s="147">
        <v>41081</v>
      </c>
      <c r="C46" s="147">
        <v>41081</v>
      </c>
      <c r="D46" s="147" t="s">
        <v>341</v>
      </c>
      <c r="E46" s="148" t="s">
        <v>324</v>
      </c>
      <c r="F46" s="148" t="s">
        <v>152</v>
      </c>
      <c r="G46" s="148" t="s">
        <v>156</v>
      </c>
      <c r="H46" s="146" t="s">
        <v>350</v>
      </c>
      <c r="I46" s="148" t="s">
        <v>153</v>
      </c>
      <c r="J46" s="148" t="s">
        <v>298</v>
      </c>
      <c r="K46" s="148"/>
      <c r="L46" s="148" t="s">
        <v>242</v>
      </c>
      <c r="M46" s="149">
        <v>81476</v>
      </c>
      <c r="N46" s="152">
        <v>0.08</v>
      </c>
      <c r="O46" s="148"/>
      <c r="P46" s="148"/>
      <c r="Q46" s="148"/>
      <c r="R46" s="148"/>
      <c r="S46" s="148"/>
      <c r="T46" s="146" t="s">
        <v>352</v>
      </c>
      <c r="U46" s="151"/>
      <c r="V46" s="151"/>
      <c r="W46" s="151"/>
      <c r="X46" s="209" t="s">
        <v>494</v>
      </c>
      <c r="Y46" s="209">
        <v>41353</v>
      </c>
      <c r="Z46" s="152"/>
      <c r="AF46" s="173"/>
      <c r="AG46" s="152"/>
      <c r="AH46" s="152"/>
      <c r="AI46" s="152"/>
      <c r="AJ46" s="152"/>
      <c r="AK46" s="135"/>
      <c r="AL46" s="118"/>
      <c r="AM46" s="119"/>
      <c r="AN46" s="118"/>
      <c r="AO46" s="119"/>
      <c r="AP46" s="118"/>
      <c r="AQ46" s="119"/>
      <c r="AR46" s="398"/>
      <c r="AS46" s="116"/>
      <c r="AT46" s="116"/>
      <c r="AU46" s="116"/>
    </row>
    <row r="47" spans="1:47" s="28" customFormat="1" ht="12.75" hidden="1" customHeight="1" x14ac:dyDescent="0.25">
      <c r="A47" s="106">
        <v>11610021</v>
      </c>
      <c r="B47" s="107">
        <v>41081</v>
      </c>
      <c r="C47" s="107">
        <v>41081</v>
      </c>
      <c r="D47" s="107" t="s">
        <v>341</v>
      </c>
      <c r="E47" s="109" t="s">
        <v>324</v>
      </c>
      <c r="F47" s="109" t="s">
        <v>152</v>
      </c>
      <c r="G47" s="109" t="s">
        <v>156</v>
      </c>
      <c r="H47" s="106" t="s">
        <v>274</v>
      </c>
      <c r="I47" s="109" t="s">
        <v>153</v>
      </c>
      <c r="J47" s="109" t="s">
        <v>298</v>
      </c>
      <c r="K47" s="109"/>
      <c r="L47" s="109" t="s">
        <v>242</v>
      </c>
      <c r="M47" s="115">
        <v>81476</v>
      </c>
      <c r="N47" s="116">
        <v>0.31</v>
      </c>
      <c r="O47" s="109"/>
      <c r="P47" s="109"/>
      <c r="Q47" s="109"/>
      <c r="R47" s="109"/>
      <c r="S47" s="109"/>
      <c r="T47" s="106" t="s">
        <v>351</v>
      </c>
      <c r="U47" s="430"/>
      <c r="V47" s="112"/>
      <c r="W47" s="112"/>
      <c r="X47" s="123" t="s">
        <v>494</v>
      </c>
      <c r="Y47" s="123">
        <v>41354</v>
      </c>
      <c r="Z47" s="116"/>
      <c r="AF47" s="120"/>
      <c r="AG47" s="116"/>
      <c r="AH47" s="116"/>
      <c r="AI47" s="116"/>
      <c r="AJ47" s="116"/>
      <c r="AK47" s="135"/>
      <c r="AL47" s="118"/>
      <c r="AM47" s="119"/>
      <c r="AN47" s="118"/>
      <c r="AO47" s="119"/>
      <c r="AP47" s="118"/>
      <c r="AQ47" s="119"/>
      <c r="AR47" s="398"/>
      <c r="AS47" s="116"/>
      <c r="AT47" s="116"/>
      <c r="AU47" s="116"/>
    </row>
    <row r="48" spans="1:47" ht="39.75" customHeight="1" thickBot="1" x14ac:dyDescent="0.3">
      <c r="A48" s="174">
        <v>11610021</v>
      </c>
      <c r="B48" s="175">
        <v>41081</v>
      </c>
      <c r="C48" s="175">
        <v>41081</v>
      </c>
      <c r="D48" s="216">
        <v>47678</v>
      </c>
      <c r="E48" s="176" t="s">
        <v>324</v>
      </c>
      <c r="F48" s="176" t="s">
        <v>152</v>
      </c>
      <c r="G48" s="176" t="s">
        <v>156</v>
      </c>
      <c r="H48" s="174" t="s">
        <v>533</v>
      </c>
      <c r="I48" s="176" t="s">
        <v>153</v>
      </c>
      <c r="J48" s="176" t="s">
        <v>298</v>
      </c>
      <c r="K48" s="176"/>
      <c r="L48" s="176" t="s">
        <v>242</v>
      </c>
      <c r="M48" s="177">
        <v>81476</v>
      </c>
      <c r="N48" s="181">
        <v>0.62</v>
      </c>
      <c r="O48" s="176"/>
      <c r="P48" s="176"/>
      <c r="Q48" s="176"/>
      <c r="R48" s="176"/>
      <c r="S48" s="323">
        <f>T48/365/86.4</f>
        <v>0.62354134956874685</v>
      </c>
      <c r="T48" s="208">
        <f>V48+W48</f>
        <v>19664</v>
      </c>
      <c r="U48" s="178"/>
      <c r="V48" s="180">
        <v>9832</v>
      </c>
      <c r="W48" s="180">
        <v>9832</v>
      </c>
      <c r="X48" s="215" t="s">
        <v>818</v>
      </c>
      <c r="Y48" s="215" t="s">
        <v>745</v>
      </c>
      <c r="Z48" s="212"/>
      <c r="AA48" s="49"/>
      <c r="AB48" s="49"/>
      <c r="AC48" s="49"/>
      <c r="AD48" s="49">
        <v>0.62</v>
      </c>
      <c r="AE48" s="49"/>
      <c r="AF48" s="324">
        <v>0.62</v>
      </c>
      <c r="AG48" s="181">
        <v>19664</v>
      </c>
      <c r="AH48" s="181">
        <f>W48*0.35</f>
        <v>3441.2</v>
      </c>
      <c r="AI48" s="181">
        <f>V48*0.03</f>
        <v>294.95999999999998</v>
      </c>
      <c r="AJ48" s="181">
        <f>SUM(AH48:AI48)</f>
        <v>3736.16</v>
      </c>
      <c r="AK48" s="134"/>
      <c r="AL48" s="121"/>
      <c r="AM48" s="117"/>
      <c r="AN48" s="121"/>
      <c r="AO48" s="117"/>
      <c r="AP48" s="121"/>
      <c r="AQ48" s="117"/>
      <c r="AR48" s="399"/>
      <c r="AS48" s="120">
        <v>19607</v>
      </c>
      <c r="AT48" s="120">
        <f>73972-53340</f>
        <v>20632</v>
      </c>
      <c r="AU48" s="120">
        <v>17299</v>
      </c>
    </row>
    <row r="49" spans="1:47" s="28" customFormat="1" ht="12.75" hidden="1" customHeight="1" x14ac:dyDescent="0.25">
      <c r="A49" s="146" t="s">
        <v>353</v>
      </c>
      <c r="B49" s="147">
        <v>41250</v>
      </c>
      <c r="C49" s="209">
        <v>41250</v>
      </c>
      <c r="D49" s="209">
        <v>44902</v>
      </c>
      <c r="E49" s="148" t="s">
        <v>354</v>
      </c>
      <c r="F49" s="148" t="s">
        <v>152</v>
      </c>
      <c r="G49" s="148" t="s">
        <v>156</v>
      </c>
      <c r="H49" s="146" t="s">
        <v>355</v>
      </c>
      <c r="I49" s="148" t="s">
        <v>153</v>
      </c>
      <c r="J49" s="148" t="s">
        <v>298</v>
      </c>
      <c r="K49" s="148"/>
      <c r="L49" s="148" t="s">
        <v>242</v>
      </c>
      <c r="M49" s="149">
        <v>81476</v>
      </c>
      <c r="N49" s="151">
        <v>0.3</v>
      </c>
      <c r="O49" s="148"/>
      <c r="P49" s="148"/>
      <c r="Q49" s="148"/>
      <c r="R49" s="148"/>
      <c r="S49" s="148"/>
      <c r="T49" s="214">
        <v>9460</v>
      </c>
      <c r="U49" s="151"/>
      <c r="V49" s="151"/>
      <c r="W49" s="151"/>
      <c r="X49" s="209"/>
      <c r="Y49" s="209"/>
      <c r="Z49" s="152"/>
      <c r="AD49" s="28">
        <v>1.4</v>
      </c>
      <c r="AF49" s="173"/>
      <c r="AG49" s="152"/>
      <c r="AH49" s="152"/>
      <c r="AI49" s="152"/>
      <c r="AJ49" s="152"/>
      <c r="AK49" s="135">
        <v>3024</v>
      </c>
      <c r="AL49" s="118">
        <v>1512</v>
      </c>
      <c r="AM49" s="119">
        <v>114579</v>
      </c>
      <c r="AN49" s="118">
        <v>39056.28</v>
      </c>
      <c r="AO49" s="119">
        <v>143070</v>
      </c>
      <c r="AP49" s="118">
        <f>AO49*0.35</f>
        <v>50074.5</v>
      </c>
      <c r="AQ49" s="119"/>
      <c r="AR49" s="398"/>
      <c r="AS49" s="116"/>
      <c r="AT49" s="116"/>
      <c r="AU49" s="116"/>
    </row>
    <row r="50" spans="1:47" s="28" customFormat="1" ht="12.75" hidden="1" customHeight="1" x14ac:dyDescent="0.25">
      <c r="A50" s="106" t="s">
        <v>353</v>
      </c>
      <c r="B50" s="107">
        <v>41250</v>
      </c>
      <c r="C50" s="123"/>
      <c r="D50" s="123"/>
      <c r="E50" s="109" t="s">
        <v>354</v>
      </c>
      <c r="F50" s="109" t="s">
        <v>152</v>
      </c>
      <c r="G50" s="109" t="s">
        <v>156</v>
      </c>
      <c r="H50" s="106" t="s">
        <v>274</v>
      </c>
      <c r="I50" s="109" t="s">
        <v>153</v>
      </c>
      <c r="J50" s="109" t="s">
        <v>298</v>
      </c>
      <c r="K50" s="109"/>
      <c r="L50" s="109" t="s">
        <v>242</v>
      </c>
      <c r="M50" s="115">
        <v>81476</v>
      </c>
      <c r="N50" s="112">
        <f>T50/365/86.4</f>
        <v>1.1000126839167934</v>
      </c>
      <c r="O50" s="109"/>
      <c r="P50" s="109"/>
      <c r="Q50" s="109"/>
      <c r="R50" s="109"/>
      <c r="S50" s="109"/>
      <c r="T50" s="106" t="s">
        <v>356</v>
      </c>
      <c r="U50" s="112"/>
      <c r="V50" s="112"/>
      <c r="W50" s="112"/>
      <c r="X50" s="123"/>
      <c r="Y50" s="123"/>
      <c r="Z50" s="116"/>
      <c r="AF50" s="120"/>
      <c r="AG50" s="137"/>
      <c r="AH50" s="116"/>
      <c r="AI50" s="116"/>
      <c r="AJ50" s="116"/>
      <c r="AK50" s="135"/>
      <c r="AL50" s="118"/>
      <c r="AM50" s="125">
        <f>AM49/365/86.4</f>
        <v>3.633276255707762</v>
      </c>
      <c r="AN50" s="118"/>
      <c r="AO50" s="126">
        <f>AO49/365/86.4</f>
        <v>4.5367199391171988</v>
      </c>
      <c r="AP50" s="118"/>
      <c r="AQ50" s="119"/>
      <c r="AR50" s="398"/>
      <c r="AS50" s="116"/>
      <c r="AT50" s="116"/>
      <c r="AU50" s="116"/>
    </row>
    <row r="51" spans="1:47" s="28" customFormat="1" ht="27" hidden="1" customHeight="1" x14ac:dyDescent="0.25">
      <c r="A51" s="106" t="s">
        <v>353</v>
      </c>
      <c r="B51" s="107">
        <v>41250</v>
      </c>
      <c r="C51" s="123">
        <v>41250</v>
      </c>
      <c r="D51" s="123">
        <v>44902</v>
      </c>
      <c r="E51" s="109" t="s">
        <v>354</v>
      </c>
      <c r="F51" s="109" t="s">
        <v>152</v>
      </c>
      <c r="G51" s="109" t="s">
        <v>156</v>
      </c>
      <c r="H51" s="106" t="s">
        <v>510</v>
      </c>
      <c r="I51" s="109" t="s">
        <v>153</v>
      </c>
      <c r="J51" s="109" t="s">
        <v>298</v>
      </c>
      <c r="K51" s="109"/>
      <c r="L51" s="109" t="s">
        <v>242</v>
      </c>
      <c r="M51" s="115">
        <v>81476</v>
      </c>
      <c r="N51" s="112">
        <v>4</v>
      </c>
      <c r="O51" s="109"/>
      <c r="P51" s="109"/>
      <c r="Q51" s="109"/>
      <c r="R51" s="109"/>
      <c r="S51" s="109"/>
      <c r="T51" s="106" t="s">
        <v>536</v>
      </c>
      <c r="U51" s="112"/>
      <c r="V51" s="129">
        <v>69379</v>
      </c>
      <c r="W51" s="129">
        <v>56765</v>
      </c>
      <c r="X51" s="122" t="s">
        <v>567</v>
      </c>
      <c r="Y51" s="145" t="s">
        <v>568</v>
      </c>
      <c r="Z51" s="116"/>
      <c r="AD51" s="28">
        <v>4</v>
      </c>
      <c r="AF51" s="116"/>
      <c r="AG51" s="116"/>
      <c r="AH51" s="116"/>
      <c r="AI51" s="116"/>
      <c r="AJ51" s="116"/>
      <c r="AK51" s="135"/>
      <c r="AL51" s="118"/>
      <c r="AM51" s="126"/>
      <c r="AN51" s="118"/>
      <c r="AO51" s="126"/>
      <c r="AP51" s="118"/>
      <c r="AQ51" s="119"/>
      <c r="AR51" s="398"/>
      <c r="AS51" s="116"/>
      <c r="AT51" s="116"/>
      <c r="AU51" s="116"/>
    </row>
    <row r="52" spans="1:47" s="28" customFormat="1" ht="30" hidden="1" customHeight="1" thickBot="1" x14ac:dyDescent="0.3">
      <c r="A52" s="154">
        <v>11610057</v>
      </c>
      <c r="B52" s="228">
        <v>42719</v>
      </c>
      <c r="C52" s="228">
        <v>42719</v>
      </c>
      <c r="D52" s="228">
        <v>44902</v>
      </c>
      <c r="E52" s="229" t="s">
        <v>534</v>
      </c>
      <c r="F52" s="157" t="s">
        <v>152</v>
      </c>
      <c r="G52" s="157" t="s">
        <v>156</v>
      </c>
      <c r="H52" s="154" t="s">
        <v>510</v>
      </c>
      <c r="I52" s="161" t="s">
        <v>153</v>
      </c>
      <c r="J52" s="161" t="s">
        <v>298</v>
      </c>
      <c r="K52" s="161"/>
      <c r="L52" s="161" t="s">
        <v>242</v>
      </c>
      <c r="M52" s="161">
        <v>81476</v>
      </c>
      <c r="N52" s="161">
        <v>4</v>
      </c>
      <c r="O52" s="157"/>
      <c r="P52" s="157"/>
      <c r="Q52" s="157"/>
      <c r="R52" s="157"/>
      <c r="S52" s="157"/>
      <c r="T52" s="154" t="s">
        <v>564</v>
      </c>
      <c r="U52" s="161"/>
      <c r="V52" s="204">
        <v>69379</v>
      </c>
      <c r="W52" s="204">
        <v>56765</v>
      </c>
      <c r="X52" s="207" t="s">
        <v>575</v>
      </c>
      <c r="Y52" s="228">
        <v>42765</v>
      </c>
      <c r="Z52" s="233" t="s">
        <v>563</v>
      </c>
      <c r="AA52" s="163"/>
      <c r="AB52" s="163"/>
      <c r="AC52" s="163"/>
      <c r="AD52" s="163"/>
      <c r="AE52" s="163"/>
      <c r="AF52" s="203"/>
      <c r="AG52" s="203"/>
      <c r="AH52" s="203"/>
      <c r="AI52" s="203"/>
      <c r="AJ52" s="203"/>
      <c r="AK52" s="234">
        <f>SUM(AK8:AK33)</f>
        <v>642029</v>
      </c>
      <c r="AL52" s="128">
        <f>SUM(AL8:AL33)</f>
        <v>201905.58000000002</v>
      </c>
      <c r="AM52" s="128">
        <f>SUM(AM8:AM33)</f>
        <v>679667</v>
      </c>
      <c r="AN52" s="128">
        <f>SUM(AN8:AN33)-AN23</f>
        <v>331542.2</v>
      </c>
      <c r="AO52" s="128">
        <f>SUM(AO8:AO33)</f>
        <v>721487</v>
      </c>
      <c r="AP52" s="128">
        <f>SUM(AP8:AP33)</f>
        <v>360743.7</v>
      </c>
      <c r="AQ52" s="116"/>
      <c r="AR52" s="401"/>
      <c r="AS52" s="116">
        <v>136006</v>
      </c>
      <c r="AT52" s="116"/>
      <c r="AU52" s="116"/>
    </row>
    <row r="53" spans="1:47" s="28" customFormat="1" ht="40.5" hidden="1" customHeight="1" thickBot="1" x14ac:dyDescent="0.3">
      <c r="A53" s="307">
        <v>11610059</v>
      </c>
      <c r="B53" s="551">
        <v>42818</v>
      </c>
      <c r="C53" s="551">
        <v>42818</v>
      </c>
      <c r="D53" s="228">
        <v>44902</v>
      </c>
      <c r="E53" s="552" t="s">
        <v>574</v>
      </c>
      <c r="F53" s="157" t="s">
        <v>152</v>
      </c>
      <c r="G53" s="193" t="s">
        <v>156</v>
      </c>
      <c r="H53" s="154" t="s">
        <v>510</v>
      </c>
      <c r="I53" s="161" t="s">
        <v>153</v>
      </c>
      <c r="J53" s="161" t="s">
        <v>298</v>
      </c>
      <c r="K53" s="161"/>
      <c r="L53" s="161" t="s">
        <v>242</v>
      </c>
      <c r="M53" s="161">
        <v>81476</v>
      </c>
      <c r="N53" s="161">
        <v>4</v>
      </c>
      <c r="O53" s="157"/>
      <c r="P53" s="157"/>
      <c r="Q53" s="157"/>
      <c r="R53" s="157"/>
      <c r="S53" s="157"/>
      <c r="T53" s="154" t="s">
        <v>564</v>
      </c>
      <c r="U53" s="196">
        <f>N53*86.4*365</f>
        <v>126144.00000000001</v>
      </c>
      <c r="V53" s="204">
        <v>69379</v>
      </c>
      <c r="W53" s="204">
        <v>56765</v>
      </c>
      <c r="X53" s="207"/>
      <c r="Y53" s="228"/>
      <c r="Z53" s="233" t="s">
        <v>806</v>
      </c>
      <c r="AA53" s="49"/>
      <c r="AB53" s="49"/>
      <c r="AC53" s="49"/>
      <c r="AD53" s="49"/>
      <c r="AE53" s="49"/>
      <c r="AF53" s="553"/>
      <c r="AG53" s="203">
        <f>AF53*86.4*365</f>
        <v>0</v>
      </c>
      <c r="AH53" s="203"/>
      <c r="AI53" s="203"/>
      <c r="AJ53" s="198"/>
      <c r="AK53" s="136"/>
      <c r="AL53" s="127"/>
      <c r="AM53" s="127"/>
      <c r="AN53" s="127"/>
      <c r="AO53" s="127"/>
      <c r="AP53" s="127"/>
      <c r="AQ53" s="120"/>
      <c r="AR53" s="104"/>
      <c r="AS53" s="120"/>
      <c r="AT53" s="120">
        <f>786395-653456</f>
        <v>132939</v>
      </c>
      <c r="AU53" s="120">
        <v>125284</v>
      </c>
    </row>
    <row r="54" spans="1:47" ht="28.5" customHeight="1" thickBot="1" x14ac:dyDescent="0.3">
      <c r="A54" s="217">
        <v>11610099</v>
      </c>
      <c r="B54" s="218">
        <v>45273</v>
      </c>
      <c r="C54" s="218">
        <v>45273</v>
      </c>
      <c r="D54" s="218">
        <v>48926</v>
      </c>
      <c r="E54" s="219" t="s">
        <v>807</v>
      </c>
      <c r="F54" s="219" t="s">
        <v>152</v>
      </c>
      <c r="G54" s="219" t="s">
        <v>156</v>
      </c>
      <c r="H54" s="217" t="s">
        <v>274</v>
      </c>
      <c r="I54" s="219" t="s">
        <v>153</v>
      </c>
      <c r="J54" s="219" t="s">
        <v>298</v>
      </c>
      <c r="K54" s="219"/>
      <c r="L54" s="219" t="s">
        <v>242</v>
      </c>
      <c r="M54" s="295">
        <v>81476</v>
      </c>
      <c r="N54" s="219"/>
      <c r="O54" s="219"/>
      <c r="P54" s="219"/>
      <c r="Q54" s="219"/>
      <c r="R54" s="219"/>
      <c r="S54" s="219"/>
      <c r="T54" s="563"/>
      <c r="U54" s="432"/>
      <c r="V54" s="432"/>
      <c r="W54" s="606">
        <v>119837</v>
      </c>
      <c r="X54" s="543"/>
      <c r="Y54" s="564"/>
      <c r="Z54" s="543"/>
      <c r="AA54" s="49"/>
      <c r="AB54" s="49"/>
      <c r="AC54" s="49"/>
      <c r="AD54" s="49"/>
      <c r="AE54" s="49"/>
      <c r="AF54" s="324">
        <v>3.8</v>
      </c>
      <c r="AG54" s="451">
        <f>AF54*86.4*365</f>
        <v>119836.8</v>
      </c>
      <c r="AH54" s="451">
        <f>3.8*86.4*365</f>
        <v>119836.8</v>
      </c>
      <c r="AI54" s="565"/>
      <c r="AJ54" s="566">
        <f>SUBTOTAL(9,AH54:AI54)</f>
        <v>119836.8</v>
      </c>
      <c r="AS54" s="120"/>
      <c r="AT54" s="120"/>
      <c r="AU54" s="120"/>
    </row>
    <row r="55" spans="1:47" s="28" customFormat="1" ht="18" hidden="1" customHeight="1" x14ac:dyDescent="0.25">
      <c r="A55" s="146">
        <v>11610052</v>
      </c>
      <c r="B55" s="147">
        <v>42478</v>
      </c>
      <c r="C55" s="147">
        <v>42478</v>
      </c>
      <c r="D55" s="147">
        <v>46130</v>
      </c>
      <c r="E55" s="148" t="s">
        <v>526</v>
      </c>
      <c r="F55" s="148" t="s">
        <v>152</v>
      </c>
      <c r="G55" s="148" t="s">
        <v>76</v>
      </c>
      <c r="H55" s="146" t="s">
        <v>274</v>
      </c>
      <c r="I55" s="148" t="s">
        <v>153</v>
      </c>
      <c r="J55" s="148" t="s">
        <v>298</v>
      </c>
      <c r="K55" s="148"/>
      <c r="L55" s="148" t="s">
        <v>242</v>
      </c>
      <c r="M55" s="149">
        <v>81476</v>
      </c>
      <c r="N55" s="151">
        <v>5.5E-2</v>
      </c>
      <c r="O55" s="148"/>
      <c r="P55" s="148"/>
      <c r="Q55" s="148"/>
      <c r="R55" s="148"/>
      <c r="S55" s="148"/>
      <c r="T55" s="210">
        <v>1734</v>
      </c>
      <c r="U55" s="151"/>
      <c r="V55" s="151"/>
      <c r="W55" s="314">
        <v>1734</v>
      </c>
      <c r="X55" s="147" t="s">
        <v>558</v>
      </c>
      <c r="Y55" s="147">
        <v>42657</v>
      </c>
      <c r="Z55" s="152"/>
      <c r="AA55" s="315"/>
      <c r="AB55" s="315"/>
      <c r="AC55" s="316"/>
      <c r="AD55" s="315">
        <v>0.06</v>
      </c>
      <c r="AE55" s="317"/>
      <c r="AF55" s="152"/>
      <c r="AG55" s="152"/>
      <c r="AH55" s="152"/>
      <c r="AI55" s="152"/>
      <c r="AJ55" s="152"/>
      <c r="AK55" s="135"/>
      <c r="AL55" s="118"/>
      <c r="AM55" s="119"/>
      <c r="AN55" s="118"/>
      <c r="AO55" s="119"/>
      <c r="AP55" s="118"/>
      <c r="AQ55" s="119"/>
      <c r="AR55" s="398"/>
      <c r="AS55" s="116"/>
      <c r="AT55" s="116"/>
      <c r="AU55" s="116"/>
    </row>
    <row r="56" spans="1:47" s="28" customFormat="1" ht="18" hidden="1" customHeight="1" x14ac:dyDescent="0.25">
      <c r="A56" s="146">
        <v>11610052</v>
      </c>
      <c r="B56" s="147">
        <v>42478</v>
      </c>
      <c r="C56" s="147">
        <v>42478</v>
      </c>
      <c r="D56" s="147">
        <v>46130</v>
      </c>
      <c r="E56" s="148" t="s">
        <v>526</v>
      </c>
      <c r="F56" s="148" t="s">
        <v>152</v>
      </c>
      <c r="G56" s="109" t="s">
        <v>76</v>
      </c>
      <c r="H56" s="146" t="s">
        <v>510</v>
      </c>
      <c r="I56" s="109" t="s">
        <v>153</v>
      </c>
      <c r="J56" s="109" t="s">
        <v>298</v>
      </c>
      <c r="K56" s="109"/>
      <c r="L56" s="109" t="s">
        <v>242</v>
      </c>
      <c r="M56" s="115">
        <v>81476</v>
      </c>
      <c r="N56" s="151">
        <v>0.1</v>
      </c>
      <c r="O56" s="148"/>
      <c r="P56" s="148"/>
      <c r="Q56" s="148"/>
      <c r="R56" s="148"/>
      <c r="S56" s="148"/>
      <c r="T56" s="210">
        <v>3154</v>
      </c>
      <c r="U56" s="151">
        <f>N56*86.4*365</f>
        <v>3153.6000000000004</v>
      </c>
      <c r="V56" s="151">
        <v>1419</v>
      </c>
      <c r="W56" s="314">
        <v>1735</v>
      </c>
      <c r="X56" s="147" t="s">
        <v>590</v>
      </c>
      <c r="Y56" s="147">
        <v>42877</v>
      </c>
      <c r="Z56" s="152" t="s">
        <v>584</v>
      </c>
      <c r="AA56" s="315"/>
      <c r="AB56" s="315"/>
      <c r="AC56" s="316"/>
      <c r="AD56" s="315"/>
      <c r="AE56" s="317"/>
      <c r="AF56" s="152"/>
      <c r="AG56" s="152"/>
      <c r="AH56" s="152"/>
      <c r="AI56" s="152"/>
      <c r="AJ56" s="116"/>
      <c r="AK56" s="135"/>
      <c r="AL56" s="118"/>
      <c r="AM56" s="119"/>
      <c r="AN56" s="118"/>
      <c r="AO56" s="119"/>
      <c r="AP56" s="118"/>
      <c r="AQ56" s="119"/>
      <c r="AR56" s="398"/>
      <c r="AS56" s="116"/>
      <c r="AT56" s="116">
        <v>4763</v>
      </c>
      <c r="AU56" s="116">
        <v>15103</v>
      </c>
    </row>
    <row r="57" spans="1:47" s="28" customFormat="1" ht="27.75" hidden="1" customHeight="1" thickBot="1" x14ac:dyDescent="0.3">
      <c r="A57" s="154">
        <v>11610052</v>
      </c>
      <c r="B57" s="155">
        <v>42478</v>
      </c>
      <c r="C57" s="155">
        <v>42478</v>
      </c>
      <c r="D57" s="155">
        <v>46130</v>
      </c>
      <c r="E57" s="157" t="s">
        <v>526</v>
      </c>
      <c r="F57" s="157" t="s">
        <v>152</v>
      </c>
      <c r="G57" s="157" t="s">
        <v>76</v>
      </c>
      <c r="H57" s="154" t="s">
        <v>510</v>
      </c>
      <c r="I57" s="109" t="s">
        <v>153</v>
      </c>
      <c r="J57" s="109" t="s">
        <v>298</v>
      </c>
      <c r="K57" s="109"/>
      <c r="L57" s="109" t="s">
        <v>242</v>
      </c>
      <c r="M57" s="115">
        <v>81476</v>
      </c>
      <c r="N57" s="161">
        <v>0.1</v>
      </c>
      <c r="O57" s="157"/>
      <c r="P57" s="157"/>
      <c r="Q57" s="157"/>
      <c r="R57" s="157"/>
      <c r="S57" s="157"/>
      <c r="T57" s="159">
        <v>3154</v>
      </c>
      <c r="U57" s="161">
        <f>N57*86.4*365</f>
        <v>3153.6000000000004</v>
      </c>
      <c r="V57" s="204">
        <v>1419</v>
      </c>
      <c r="W57" s="204">
        <v>1735</v>
      </c>
      <c r="X57" s="155" t="s">
        <v>743</v>
      </c>
      <c r="Y57" s="155">
        <v>44138</v>
      </c>
      <c r="Z57" s="233" t="s">
        <v>787</v>
      </c>
      <c r="AA57" s="163"/>
      <c r="AB57" s="163"/>
      <c r="AC57" s="164"/>
      <c r="AD57" s="163"/>
      <c r="AE57" s="165"/>
      <c r="AF57" s="452"/>
      <c r="AG57" s="453"/>
      <c r="AH57" s="445"/>
      <c r="AI57" s="445"/>
      <c r="AJ57" s="445"/>
      <c r="AK57" s="135"/>
      <c r="AL57" s="118"/>
      <c r="AM57" s="119"/>
      <c r="AN57" s="118"/>
      <c r="AO57" s="119"/>
      <c r="AP57" s="118"/>
      <c r="AQ57" s="119"/>
      <c r="AR57" s="398"/>
      <c r="AS57" s="116"/>
      <c r="AT57" s="116">
        <v>4763</v>
      </c>
      <c r="AU57" s="116">
        <v>15103</v>
      </c>
    </row>
    <row r="58" spans="1:47" ht="27.75" customHeight="1" thickBot="1" x14ac:dyDescent="0.3">
      <c r="A58" s="217" t="s">
        <v>809</v>
      </c>
      <c r="B58" s="218">
        <v>44761</v>
      </c>
      <c r="C58" s="218">
        <v>44761</v>
      </c>
      <c r="D58" s="218">
        <v>48414</v>
      </c>
      <c r="E58" s="219" t="s">
        <v>788</v>
      </c>
      <c r="F58" s="219" t="s">
        <v>152</v>
      </c>
      <c r="G58" s="219" t="s">
        <v>156</v>
      </c>
      <c r="H58" s="217" t="s">
        <v>274</v>
      </c>
      <c r="I58" s="219" t="s">
        <v>153</v>
      </c>
      <c r="J58" s="219" t="s">
        <v>298</v>
      </c>
      <c r="K58" s="219"/>
      <c r="L58" s="219" t="s">
        <v>242</v>
      </c>
      <c r="M58" s="295">
        <v>81476</v>
      </c>
      <c r="N58" s="432"/>
      <c r="O58" s="219"/>
      <c r="P58" s="219"/>
      <c r="Q58" s="219"/>
      <c r="R58" s="219"/>
      <c r="S58" s="219"/>
      <c r="T58" s="515">
        <v>3154</v>
      </c>
      <c r="U58" s="432"/>
      <c r="V58" s="451">
        <v>1419</v>
      </c>
      <c r="W58" s="451">
        <v>1735</v>
      </c>
      <c r="X58" s="175"/>
      <c r="Y58" s="175"/>
      <c r="Z58" s="543" t="s">
        <v>789</v>
      </c>
      <c r="AA58" s="49"/>
      <c r="AB58" s="49"/>
      <c r="AC58" s="182"/>
      <c r="AD58" s="49"/>
      <c r="AE58" s="183"/>
      <c r="AF58" s="481">
        <v>0.1</v>
      </c>
      <c r="AG58" s="173">
        <v>3154</v>
      </c>
      <c r="AH58" s="173">
        <v>1735</v>
      </c>
      <c r="AI58" s="173">
        <v>1419</v>
      </c>
      <c r="AJ58" s="190">
        <f>SUM(AH58:AI58)</f>
        <v>3154</v>
      </c>
      <c r="AK58" s="134"/>
      <c r="AL58" s="121"/>
      <c r="AM58" s="117"/>
      <c r="AN58" s="121"/>
      <c r="AO58" s="117"/>
      <c r="AP58" s="121"/>
      <c r="AQ58" s="117"/>
      <c r="AR58" s="399"/>
      <c r="AS58" s="120"/>
      <c r="AT58" s="120"/>
      <c r="AU58" s="120"/>
    </row>
    <row r="59" spans="1:47" ht="41.25" hidden="1" customHeight="1" thickBot="1" x14ac:dyDescent="0.3">
      <c r="A59" s="307" t="s">
        <v>668</v>
      </c>
      <c r="B59" s="423">
        <v>43535</v>
      </c>
      <c r="C59" s="423">
        <v>43535</v>
      </c>
      <c r="D59" s="423">
        <v>44996</v>
      </c>
      <c r="E59" s="297" t="s">
        <v>570</v>
      </c>
      <c r="F59" s="157" t="s">
        <v>152</v>
      </c>
      <c r="G59" s="297" t="s">
        <v>76</v>
      </c>
      <c r="H59" s="307" t="s">
        <v>510</v>
      </c>
      <c r="I59" s="297" t="s">
        <v>153</v>
      </c>
      <c r="J59" s="297" t="s">
        <v>298</v>
      </c>
      <c r="K59" s="297"/>
      <c r="L59" s="297" t="s">
        <v>242</v>
      </c>
      <c r="M59" s="424">
        <v>81476</v>
      </c>
      <c r="N59" s="296">
        <v>0.7</v>
      </c>
      <c r="O59" s="297"/>
      <c r="P59" s="297"/>
      <c r="Q59" s="297"/>
      <c r="R59" s="297"/>
      <c r="S59" s="297"/>
      <c r="T59" s="298">
        <v>22075</v>
      </c>
      <c r="U59" s="296"/>
      <c r="V59" s="299">
        <v>9461</v>
      </c>
      <c r="W59" s="299">
        <v>12614</v>
      </c>
      <c r="X59" s="155" t="s">
        <v>728</v>
      </c>
      <c r="Y59" s="155">
        <v>43735</v>
      </c>
      <c r="Z59" s="404" t="s">
        <v>885</v>
      </c>
      <c r="AA59" s="163"/>
      <c r="AB59" s="163"/>
      <c r="AC59" s="164"/>
      <c r="AD59" s="163"/>
      <c r="AE59" s="165"/>
      <c r="AF59" s="301">
        <v>0.7</v>
      </c>
      <c r="AG59" s="453">
        <f>AF59*86.4*365</f>
        <v>22075.199999999997</v>
      </c>
      <c r="AH59" s="203">
        <v>12614</v>
      </c>
      <c r="AI59" s="301">
        <v>9461</v>
      </c>
      <c r="AJ59" s="198">
        <f>SUM(AH59:AI59)</f>
        <v>22075</v>
      </c>
      <c r="AK59" s="134"/>
      <c r="AL59" s="121"/>
      <c r="AM59" s="117"/>
      <c r="AN59" s="121"/>
      <c r="AO59" s="117"/>
      <c r="AP59" s="121"/>
      <c r="AQ59" s="117"/>
      <c r="AR59" s="399"/>
      <c r="AS59" s="120"/>
      <c r="AT59" s="120"/>
      <c r="AU59" s="120"/>
    </row>
    <row r="60" spans="1:47" s="28" customFormat="1" ht="14.25" hidden="1" customHeight="1" thickBot="1" x14ac:dyDescent="0.3">
      <c r="A60" s="307" t="s">
        <v>694</v>
      </c>
      <c r="B60" s="423"/>
      <c r="C60" s="423"/>
      <c r="D60" s="423"/>
      <c r="E60" s="297" t="s">
        <v>695</v>
      </c>
      <c r="F60" s="157" t="s">
        <v>152</v>
      </c>
      <c r="G60" s="297" t="s">
        <v>76</v>
      </c>
      <c r="H60" s="307" t="s">
        <v>510</v>
      </c>
      <c r="I60" s="297" t="s">
        <v>153</v>
      </c>
      <c r="J60" s="297" t="s">
        <v>298</v>
      </c>
      <c r="K60" s="297"/>
      <c r="L60" s="297" t="s">
        <v>242</v>
      </c>
      <c r="M60" s="424">
        <v>81476</v>
      </c>
      <c r="N60" s="296"/>
      <c r="O60" s="297"/>
      <c r="P60" s="297"/>
      <c r="Q60" s="297"/>
      <c r="R60" s="297"/>
      <c r="S60" s="297"/>
      <c r="T60" s="298"/>
      <c r="U60" s="296"/>
      <c r="V60" s="299"/>
      <c r="W60" s="299"/>
      <c r="X60" s="423" t="s">
        <v>756</v>
      </c>
      <c r="Y60" s="423">
        <v>44313</v>
      </c>
      <c r="Z60" s="404" t="s">
        <v>813</v>
      </c>
      <c r="AA60" s="163"/>
      <c r="AB60" s="163"/>
      <c r="AC60" s="164"/>
      <c r="AD60" s="163"/>
      <c r="AE60" s="165"/>
      <c r="AF60" s="301"/>
      <c r="AG60" s="453"/>
      <c r="AH60" s="203"/>
      <c r="AI60" s="301"/>
      <c r="AJ60" s="460"/>
      <c r="AK60" s="135"/>
      <c r="AL60" s="118"/>
      <c r="AM60" s="119"/>
      <c r="AN60" s="118"/>
      <c r="AO60" s="119"/>
      <c r="AP60" s="118"/>
      <c r="AQ60" s="119"/>
      <c r="AR60" s="398"/>
      <c r="AS60" s="116"/>
      <c r="AT60" s="116"/>
      <c r="AU60" s="116"/>
    </row>
    <row r="61" spans="1:47" ht="36.75" customHeight="1" thickBot="1" x14ac:dyDescent="0.3">
      <c r="A61" s="185" t="s">
        <v>754</v>
      </c>
      <c r="B61" s="186">
        <v>44280</v>
      </c>
      <c r="C61" s="186">
        <v>41120</v>
      </c>
      <c r="D61" s="186">
        <v>48425</v>
      </c>
      <c r="E61" s="187" t="s">
        <v>755</v>
      </c>
      <c r="F61" s="187" t="s">
        <v>152</v>
      </c>
      <c r="G61" s="187" t="s">
        <v>156</v>
      </c>
      <c r="H61" s="185" t="s">
        <v>274</v>
      </c>
      <c r="I61" s="187" t="s">
        <v>153</v>
      </c>
      <c r="J61" s="187" t="s">
        <v>298</v>
      </c>
      <c r="K61" s="187"/>
      <c r="L61" s="187" t="s">
        <v>242</v>
      </c>
      <c r="M61" s="188">
        <v>81476</v>
      </c>
      <c r="N61" s="187" t="s">
        <v>261</v>
      </c>
      <c r="O61" s="187"/>
      <c r="P61" s="187"/>
      <c r="Q61" s="187"/>
      <c r="R61" s="187"/>
      <c r="S61" s="187"/>
      <c r="T61" s="189">
        <v>31536</v>
      </c>
      <c r="U61" s="594"/>
      <c r="V61" s="594"/>
      <c r="W61" s="605">
        <v>31536</v>
      </c>
      <c r="X61" s="421"/>
      <c r="Y61" s="595"/>
      <c r="Z61" s="421" t="s">
        <v>822</v>
      </c>
      <c r="AA61" s="596"/>
      <c r="AB61" s="596"/>
      <c r="AC61" s="596"/>
      <c r="AD61" s="596">
        <v>1.02</v>
      </c>
      <c r="AE61" s="596"/>
      <c r="AF61" s="481">
        <v>1</v>
      </c>
      <c r="AG61" s="173">
        <v>31536</v>
      </c>
      <c r="AH61" s="173">
        <v>31536</v>
      </c>
      <c r="AI61" s="173"/>
      <c r="AJ61" s="190">
        <f>AH61+AI61</f>
        <v>31536</v>
      </c>
      <c r="AK61" s="27">
        <v>49601</v>
      </c>
      <c r="AL61" s="27">
        <v>24800.5</v>
      </c>
      <c r="AM61" s="27">
        <v>88226</v>
      </c>
      <c r="AN61" s="27">
        <v>44113</v>
      </c>
      <c r="AO61" s="27">
        <v>83369</v>
      </c>
      <c r="AP61" s="27">
        <v>41684.5</v>
      </c>
      <c r="AS61" s="120"/>
      <c r="AT61" s="120"/>
      <c r="AU61" s="120"/>
    </row>
    <row r="62" spans="1:47" ht="16.5" customHeight="1" thickBot="1" x14ac:dyDescent="0.3">
      <c r="A62" s="217" t="s">
        <v>869</v>
      </c>
      <c r="B62" s="218">
        <v>45560</v>
      </c>
      <c r="C62" s="218">
        <v>45560</v>
      </c>
      <c r="D62" s="218">
        <v>49212</v>
      </c>
      <c r="E62" s="219" t="s">
        <v>849</v>
      </c>
      <c r="F62" s="187" t="s">
        <v>152</v>
      </c>
      <c r="G62" s="432" t="s">
        <v>156</v>
      </c>
      <c r="H62" s="450" t="s">
        <v>274</v>
      </c>
      <c r="I62" s="432" t="s">
        <v>153</v>
      </c>
      <c r="J62" s="432" t="s">
        <v>298</v>
      </c>
      <c r="K62" s="432"/>
      <c r="L62" s="432" t="s">
        <v>242</v>
      </c>
      <c r="M62" s="432">
        <v>81476</v>
      </c>
      <c r="N62" s="432">
        <v>0.4</v>
      </c>
      <c r="O62" s="219"/>
      <c r="P62" s="219"/>
      <c r="Q62" s="219"/>
      <c r="R62" s="219"/>
      <c r="S62" s="219"/>
      <c r="T62" s="450">
        <v>12614</v>
      </c>
      <c r="U62" s="432"/>
      <c r="V62" s="451"/>
      <c r="W62" s="451">
        <v>12614</v>
      </c>
      <c r="X62" s="218"/>
      <c r="Y62" s="218"/>
      <c r="Z62" s="543"/>
      <c r="AA62" s="49"/>
      <c r="AB62" s="49"/>
      <c r="AC62" s="182"/>
      <c r="AD62" s="49"/>
      <c r="AE62" s="183"/>
      <c r="AF62" s="600">
        <v>0.4</v>
      </c>
      <c r="AG62" s="601">
        <v>12614</v>
      </c>
      <c r="AH62" s="220">
        <v>12614</v>
      </c>
      <c r="AI62" s="220"/>
      <c r="AJ62" s="190">
        <f>AH62+AI62</f>
        <v>12614</v>
      </c>
      <c r="AK62" s="134"/>
      <c r="AL62" s="121"/>
      <c r="AM62" s="117"/>
      <c r="AN62" s="121"/>
      <c r="AO62" s="117"/>
      <c r="AP62" s="121"/>
      <c r="AQ62" s="117"/>
      <c r="AR62" s="399"/>
      <c r="AS62" s="120"/>
      <c r="AT62" s="120"/>
      <c r="AU62" s="120"/>
    </row>
    <row r="63" spans="1:47" ht="18" hidden="1" customHeight="1" x14ac:dyDescent="0.25">
      <c r="A63" s="65"/>
      <c r="B63" s="70"/>
      <c r="C63" s="70"/>
      <c r="D63" s="70"/>
      <c r="M63" s="79"/>
      <c r="T63" s="83"/>
      <c r="W63" s="318"/>
      <c r="X63" s="70"/>
      <c r="Y63" s="70"/>
      <c r="AC63" s="32"/>
      <c r="AE63" s="26"/>
      <c r="AF63" s="319"/>
      <c r="AG63" s="27">
        <f>SUM(AG8:AG62)</f>
        <v>460410.92000000004</v>
      </c>
      <c r="AK63" s="138"/>
      <c r="AL63" s="139"/>
      <c r="AM63" s="138"/>
      <c r="AN63" s="139"/>
      <c r="AO63" s="138"/>
      <c r="AP63" s="139"/>
      <c r="AQ63" s="138"/>
      <c r="AR63" s="139"/>
      <c r="AS63" s="402">
        <f>SUM(AS8:AS59)</f>
        <v>404254</v>
      </c>
      <c r="AT63" s="402">
        <f>SUM(AT8:AT59)</f>
        <v>581554</v>
      </c>
      <c r="AU63" s="402">
        <f>SUM(AU8:AU59)</f>
        <v>465311</v>
      </c>
    </row>
    <row r="64" spans="1:47" ht="18" hidden="1" customHeight="1" x14ac:dyDescent="0.25">
      <c r="A64" s="65"/>
      <c r="B64" s="70"/>
      <c r="C64" s="70"/>
      <c r="D64" s="70"/>
      <c r="M64" s="79"/>
      <c r="T64" s="83"/>
      <c r="W64" s="318"/>
      <c r="X64" s="70"/>
      <c r="Y64" s="70"/>
      <c r="AC64" s="32"/>
      <c r="AE64" s="26"/>
      <c r="AF64" s="319"/>
      <c r="AS64" s="403">
        <f>AS63/86.4/365</f>
        <v>12.81881024860477</v>
      </c>
      <c r="AT64" s="403">
        <f>AT63/86.4/365</f>
        <v>18.44095636732623</v>
      </c>
      <c r="AU64" s="403">
        <f>AU63/86.4/365</f>
        <v>14.754915017757481</v>
      </c>
    </row>
    <row r="65" spans="1:49" ht="14.25" customHeight="1" x14ac:dyDescent="0.25">
      <c r="B65" s="70"/>
      <c r="E65" s="27"/>
      <c r="AE65" s="27" t="s">
        <v>325</v>
      </c>
      <c r="AF65" s="449">
        <f>SUM(AF8:AF62)</f>
        <v>14.596</v>
      </c>
      <c r="AG65" s="27" t="s">
        <v>395</v>
      </c>
      <c r="AH65" s="32">
        <f>AF66*0.51</f>
        <v>7.4459999999999997</v>
      </c>
    </row>
    <row r="66" spans="1:49" ht="14.25" customHeight="1" x14ac:dyDescent="0.25">
      <c r="B66" s="70"/>
      <c r="AF66" s="328">
        <v>14.6</v>
      </c>
      <c r="AG66" s="27" t="s">
        <v>399</v>
      </c>
      <c r="AI66" s="28" t="s">
        <v>880</v>
      </c>
      <c r="AW66" s="28"/>
    </row>
    <row r="67" spans="1:49" ht="14.25" customHeight="1" x14ac:dyDescent="0.25">
      <c r="B67" s="70"/>
      <c r="AF67" s="547">
        <f>AF66-AF65</f>
        <v>3.9999999999995595E-3</v>
      </c>
      <c r="AG67" s="27" t="s">
        <v>592</v>
      </c>
      <c r="AI67" s="28" t="s">
        <v>844</v>
      </c>
      <c r="AJ67" s="568">
        <v>50405</v>
      </c>
    </row>
    <row r="68" spans="1:49" ht="14.25" customHeight="1" x14ac:dyDescent="0.25">
      <c r="B68" s="70"/>
      <c r="AF68" s="120">
        <v>50</v>
      </c>
      <c r="AG68" s="27" t="s">
        <v>401</v>
      </c>
    </row>
    <row r="69" spans="1:49" ht="12.75" customHeight="1" x14ac:dyDescent="0.25">
      <c r="B69" s="70"/>
      <c r="AK69" s="138"/>
      <c r="AL69" s="139"/>
      <c r="AM69" s="138"/>
      <c r="AN69" s="139"/>
      <c r="AO69" s="138"/>
      <c r="AP69" s="139"/>
      <c r="AQ69" s="138"/>
      <c r="AR69" s="139"/>
      <c r="AS69" s="27">
        <v>502651</v>
      </c>
      <c r="AT69" s="27">
        <v>692146</v>
      </c>
    </row>
    <row r="70" spans="1:49" s="82" customFormat="1" ht="12.75" customHeight="1" x14ac:dyDescent="0.25">
      <c r="A70" s="53"/>
      <c r="B70" s="70"/>
      <c r="C70" s="51"/>
      <c r="D70" s="51"/>
      <c r="E70" s="53"/>
      <c r="F70" s="53"/>
      <c r="G70" s="53"/>
      <c r="H70" s="55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4"/>
      <c r="W70" s="54"/>
      <c r="X70" s="51"/>
      <c r="Y70" s="51"/>
      <c r="Z70" s="27"/>
      <c r="AA70" s="27"/>
      <c r="AB70" s="27"/>
      <c r="AC70" s="27"/>
      <c r="AD70" s="27"/>
      <c r="AE70" s="27"/>
      <c r="AF70" s="27"/>
      <c r="AS70" s="395">
        <f>AS69/365/86.4</f>
        <v>15.938958650431251</v>
      </c>
      <c r="AT70" s="395">
        <f>AT69/365/86.4</f>
        <v>21.947805682394723</v>
      </c>
    </row>
    <row r="71" spans="1:49" s="82" customFormat="1" ht="12.75" customHeight="1" x14ac:dyDescent="0.25">
      <c r="A71" s="53"/>
      <c r="B71" s="70"/>
      <c r="C71" s="51"/>
      <c r="D71" s="51"/>
      <c r="E71" s="53"/>
      <c r="F71" s="53"/>
      <c r="G71" s="53"/>
      <c r="H71" s="55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4"/>
      <c r="W71" s="54"/>
      <c r="X71" s="51"/>
      <c r="Y71" s="51"/>
      <c r="Z71" s="27"/>
      <c r="AA71" s="27"/>
      <c r="AB71" s="27"/>
      <c r="AC71" s="27"/>
      <c r="AD71" s="27"/>
      <c r="AE71" s="27"/>
      <c r="AF71" s="27"/>
    </row>
    <row r="72" spans="1:49" s="82" customFormat="1" ht="12.75" customHeight="1" x14ac:dyDescent="0.25">
      <c r="A72" s="53"/>
      <c r="B72" s="70"/>
      <c r="C72" s="51"/>
      <c r="D72" s="51"/>
      <c r="E72" s="53"/>
      <c r="F72" s="53"/>
      <c r="G72" s="53"/>
      <c r="H72" s="55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4"/>
      <c r="W72" s="54"/>
      <c r="X72" s="51"/>
      <c r="Y72" s="51"/>
      <c r="Z72" s="27"/>
      <c r="AA72" s="27"/>
      <c r="AB72" s="27"/>
      <c r="AC72" s="27"/>
      <c r="AD72" s="27"/>
      <c r="AE72" s="27"/>
      <c r="AF72" s="27"/>
    </row>
    <row r="73" spans="1:49" s="82" customFormat="1" ht="12.75" customHeight="1" x14ac:dyDescent="0.25">
      <c r="A73" s="53"/>
      <c r="B73" s="70"/>
      <c r="C73" s="51"/>
      <c r="D73" s="51"/>
      <c r="E73" s="53"/>
      <c r="F73" s="53"/>
      <c r="G73" s="53"/>
      <c r="H73" s="55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4"/>
      <c r="W73" s="54"/>
      <c r="X73" s="51"/>
      <c r="Y73" s="51"/>
      <c r="Z73" s="27"/>
      <c r="AA73" s="27"/>
      <c r="AB73" s="27"/>
      <c r="AC73" s="27"/>
      <c r="AD73" s="27"/>
      <c r="AE73" s="27"/>
      <c r="AF73" s="27"/>
    </row>
    <row r="74" spans="1:49" s="82" customFormat="1" ht="12.75" customHeight="1" x14ac:dyDescent="0.25">
      <c r="A74" s="53"/>
      <c r="B74" s="70"/>
      <c r="C74" s="51"/>
      <c r="D74" s="51"/>
      <c r="E74" s="53"/>
      <c r="F74" s="53"/>
      <c r="G74" s="53"/>
      <c r="H74" s="55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4"/>
      <c r="W74" s="54"/>
      <c r="X74" s="51"/>
      <c r="Y74" s="51"/>
      <c r="Z74" s="27"/>
      <c r="AA74" s="27"/>
      <c r="AB74" s="27"/>
      <c r="AC74" s="27"/>
      <c r="AD74" s="27"/>
      <c r="AE74" s="27"/>
      <c r="AF74" s="27"/>
    </row>
    <row r="75" spans="1:49" s="82" customFormat="1" ht="12.75" customHeight="1" x14ac:dyDescent="0.25">
      <c r="A75" s="53"/>
      <c r="B75" s="70"/>
      <c r="C75" s="51"/>
      <c r="D75" s="51"/>
      <c r="E75" s="53"/>
      <c r="F75" s="53"/>
      <c r="G75" s="53"/>
      <c r="H75" s="55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4"/>
      <c r="W75" s="54"/>
      <c r="X75" s="51"/>
      <c r="Y75" s="51"/>
      <c r="Z75" s="27"/>
      <c r="AA75" s="27"/>
      <c r="AB75" s="27"/>
      <c r="AC75" s="27"/>
      <c r="AD75" s="27"/>
      <c r="AE75" s="27"/>
      <c r="AF75" s="27"/>
    </row>
    <row r="76" spans="1:49" s="82" customFormat="1" ht="12.75" customHeight="1" x14ac:dyDescent="0.25">
      <c r="A76" s="53"/>
      <c r="B76" s="70"/>
      <c r="C76" s="51"/>
      <c r="D76" s="51"/>
      <c r="E76" s="53"/>
      <c r="F76" s="53"/>
      <c r="G76" s="53"/>
      <c r="H76" s="55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4"/>
      <c r="W76" s="54"/>
      <c r="X76" s="51"/>
      <c r="Y76" s="51"/>
      <c r="Z76" s="27"/>
      <c r="AA76" s="27"/>
      <c r="AB76" s="27"/>
      <c r="AC76" s="27"/>
      <c r="AD76" s="27"/>
      <c r="AE76" s="27"/>
      <c r="AF76" s="27"/>
    </row>
    <row r="77" spans="1:49" s="82" customFormat="1" ht="12.75" customHeight="1" x14ac:dyDescent="0.25">
      <c r="A77" s="53"/>
      <c r="B77" s="70"/>
      <c r="C77" s="51"/>
      <c r="D77" s="51"/>
      <c r="E77" s="53"/>
      <c r="F77" s="53"/>
      <c r="G77" s="53"/>
      <c r="H77" s="55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4"/>
      <c r="W77" s="54"/>
      <c r="X77" s="51"/>
      <c r="Y77" s="51"/>
      <c r="Z77" s="27"/>
      <c r="AA77" s="27"/>
      <c r="AB77" s="27"/>
      <c r="AC77" s="27"/>
      <c r="AD77" s="27"/>
      <c r="AE77" s="27"/>
      <c r="AF77" s="27"/>
    </row>
    <row r="78" spans="1:49" s="82" customFormat="1" ht="12.75" customHeight="1" x14ac:dyDescent="0.25">
      <c r="A78" s="53"/>
      <c r="B78" s="70"/>
      <c r="C78" s="51"/>
      <c r="D78" s="51"/>
      <c r="E78" s="53"/>
      <c r="F78" s="53"/>
      <c r="G78" s="53"/>
      <c r="H78" s="55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4"/>
      <c r="W78" s="54"/>
      <c r="X78" s="51"/>
      <c r="Y78" s="51"/>
      <c r="Z78" s="27"/>
      <c r="AA78" s="27"/>
      <c r="AB78" s="27"/>
      <c r="AC78" s="27"/>
      <c r="AD78" s="27"/>
      <c r="AE78" s="27"/>
      <c r="AF78" s="27"/>
    </row>
    <row r="79" spans="1:49" s="82" customFormat="1" ht="12.75" customHeight="1" x14ac:dyDescent="0.25">
      <c r="A79" s="53"/>
      <c r="B79" s="70"/>
      <c r="C79" s="51"/>
      <c r="D79" s="51"/>
      <c r="E79" s="53"/>
      <c r="F79" s="53"/>
      <c r="G79" s="53"/>
      <c r="H79" s="55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4"/>
      <c r="W79" s="54"/>
      <c r="X79" s="51"/>
      <c r="Y79" s="51"/>
      <c r="Z79" s="27"/>
      <c r="AA79" s="27"/>
      <c r="AB79" s="27"/>
      <c r="AC79" s="27"/>
      <c r="AD79" s="27"/>
      <c r="AE79" s="27"/>
      <c r="AF79" s="27"/>
    </row>
    <row r="80" spans="1:49" s="82" customFormat="1" ht="12.75" customHeight="1" x14ac:dyDescent="0.25">
      <c r="A80" s="53"/>
      <c r="B80" s="70"/>
      <c r="C80" s="51"/>
      <c r="D80" s="51"/>
      <c r="E80" s="53"/>
      <c r="F80" s="53"/>
      <c r="G80" s="53"/>
      <c r="H80" s="55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4"/>
      <c r="W80" s="54"/>
      <c r="X80" s="51"/>
      <c r="Y80" s="51"/>
      <c r="Z80" s="27"/>
      <c r="AA80" s="27"/>
      <c r="AB80" s="27"/>
      <c r="AC80" s="27"/>
      <c r="AD80" s="27"/>
      <c r="AE80" s="27"/>
      <c r="AF80" s="27"/>
    </row>
    <row r="81" spans="1:32" s="82" customFormat="1" ht="12.75" customHeight="1" x14ac:dyDescent="0.25">
      <c r="A81" s="53"/>
      <c r="B81" s="70"/>
      <c r="C81" s="51"/>
      <c r="D81" s="51"/>
      <c r="E81" s="53"/>
      <c r="F81" s="53"/>
      <c r="G81" s="53"/>
      <c r="H81" s="55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4"/>
      <c r="W81" s="54"/>
      <c r="X81" s="51"/>
      <c r="Y81" s="51"/>
      <c r="Z81" s="27"/>
      <c r="AA81" s="27"/>
      <c r="AB81" s="27"/>
      <c r="AC81" s="27"/>
      <c r="AD81" s="27"/>
      <c r="AE81" s="27"/>
      <c r="AF81" s="27"/>
    </row>
    <row r="82" spans="1:32" s="82" customFormat="1" ht="12.75" customHeight="1" x14ac:dyDescent="0.25">
      <c r="A82" s="53"/>
      <c r="B82" s="70"/>
      <c r="C82" s="51"/>
      <c r="D82" s="51"/>
      <c r="E82" s="53"/>
      <c r="F82" s="53"/>
      <c r="G82" s="53"/>
      <c r="H82" s="55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4"/>
      <c r="W82" s="54"/>
      <c r="X82" s="51"/>
      <c r="Y82" s="51"/>
      <c r="Z82" s="27"/>
      <c r="AA82" s="27"/>
      <c r="AB82" s="27"/>
      <c r="AC82" s="27"/>
      <c r="AD82" s="27"/>
      <c r="AE82" s="27"/>
      <c r="AF82" s="27"/>
    </row>
    <row r="83" spans="1:32" s="82" customFormat="1" ht="12.75" customHeight="1" x14ac:dyDescent="0.25">
      <c r="A83" s="53"/>
      <c r="B83" s="70"/>
      <c r="C83" s="51"/>
      <c r="D83" s="51"/>
      <c r="E83" s="53"/>
      <c r="F83" s="53"/>
      <c r="G83" s="53"/>
      <c r="H83" s="55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4"/>
      <c r="W83" s="54"/>
      <c r="X83" s="51"/>
      <c r="Y83" s="51"/>
      <c r="Z83" s="27"/>
      <c r="AA83" s="27"/>
      <c r="AB83" s="27"/>
      <c r="AC83" s="27"/>
      <c r="AD83" s="27"/>
      <c r="AE83" s="27"/>
      <c r="AF83" s="27"/>
    </row>
    <row r="84" spans="1:32" s="82" customFormat="1" ht="12.75" customHeight="1" x14ac:dyDescent="0.25">
      <c r="A84" s="53"/>
      <c r="B84" s="70"/>
      <c r="C84" s="51"/>
      <c r="D84" s="51"/>
      <c r="E84" s="53"/>
      <c r="F84" s="53"/>
      <c r="G84" s="53"/>
      <c r="H84" s="55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4"/>
      <c r="W84" s="54"/>
      <c r="X84" s="51"/>
      <c r="Y84" s="51"/>
      <c r="Z84" s="27"/>
      <c r="AA84" s="27"/>
      <c r="AB84" s="27"/>
      <c r="AC84" s="27"/>
      <c r="AD84" s="27"/>
      <c r="AE84" s="27"/>
      <c r="AF84" s="27"/>
    </row>
    <row r="85" spans="1:32" s="82" customFormat="1" ht="12.75" customHeight="1" x14ac:dyDescent="0.25">
      <c r="A85" s="53"/>
      <c r="B85" s="70"/>
      <c r="C85" s="51"/>
      <c r="D85" s="51"/>
      <c r="E85" s="53"/>
      <c r="F85" s="53"/>
      <c r="G85" s="53"/>
      <c r="H85" s="55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4"/>
      <c r="W85" s="54"/>
      <c r="X85" s="51"/>
      <c r="Y85" s="51"/>
      <c r="Z85" s="27"/>
      <c r="AA85" s="27"/>
      <c r="AB85" s="27"/>
      <c r="AC85" s="27"/>
      <c r="AD85" s="27"/>
      <c r="AE85" s="27"/>
      <c r="AF85" s="27"/>
    </row>
    <row r="86" spans="1:32" s="82" customFormat="1" ht="12.75" customHeight="1" x14ac:dyDescent="0.25">
      <c r="A86" s="53"/>
      <c r="B86" s="70"/>
      <c r="C86" s="51"/>
      <c r="D86" s="51"/>
      <c r="E86" s="53"/>
      <c r="F86" s="53"/>
      <c r="G86" s="53"/>
      <c r="H86" s="55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4"/>
      <c r="W86" s="54"/>
      <c r="X86" s="51"/>
      <c r="Y86" s="51"/>
      <c r="Z86" s="27"/>
      <c r="AA86" s="27"/>
      <c r="AB86" s="27"/>
      <c r="AC86" s="27"/>
      <c r="AD86" s="27"/>
      <c r="AE86" s="27"/>
      <c r="AF86" s="27"/>
    </row>
    <row r="87" spans="1:32" s="82" customFormat="1" ht="12.75" customHeight="1" x14ac:dyDescent="0.25">
      <c r="A87" s="53"/>
      <c r="B87" s="70"/>
      <c r="C87" s="51"/>
      <c r="D87" s="51"/>
      <c r="E87" s="53"/>
      <c r="F87" s="53"/>
      <c r="G87" s="53"/>
      <c r="H87" s="55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4"/>
      <c r="W87" s="54"/>
      <c r="X87" s="51"/>
      <c r="Y87" s="51"/>
      <c r="Z87" s="27"/>
      <c r="AA87" s="27"/>
      <c r="AB87" s="27"/>
      <c r="AC87" s="27"/>
      <c r="AD87" s="27"/>
      <c r="AE87" s="27"/>
      <c r="AF87" s="27"/>
    </row>
    <row r="88" spans="1:32" s="82" customFormat="1" ht="12.75" customHeight="1" x14ac:dyDescent="0.25">
      <c r="A88" s="53"/>
      <c r="B88" s="70"/>
      <c r="C88" s="51"/>
      <c r="D88" s="51"/>
      <c r="E88" s="53"/>
      <c r="F88" s="53"/>
      <c r="G88" s="53"/>
      <c r="H88" s="55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4"/>
      <c r="W88" s="54"/>
      <c r="X88" s="51"/>
      <c r="Y88" s="51"/>
      <c r="Z88" s="27"/>
      <c r="AA88" s="27"/>
      <c r="AB88" s="27"/>
      <c r="AC88" s="27"/>
      <c r="AD88" s="27"/>
      <c r="AE88" s="27"/>
      <c r="AF88" s="27"/>
    </row>
    <row r="89" spans="1:32" s="82" customFormat="1" ht="12.75" customHeight="1" x14ac:dyDescent="0.25">
      <c r="A89" s="53"/>
      <c r="B89" s="70"/>
      <c r="C89" s="51"/>
      <c r="D89" s="51"/>
      <c r="E89" s="53"/>
      <c r="F89" s="53"/>
      <c r="G89" s="53"/>
      <c r="H89" s="55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4"/>
      <c r="W89" s="54"/>
      <c r="X89" s="51"/>
      <c r="Y89" s="51"/>
      <c r="Z89" s="27"/>
      <c r="AA89" s="27"/>
      <c r="AB89" s="27"/>
      <c r="AC89" s="27"/>
      <c r="AD89" s="27"/>
      <c r="AE89" s="27"/>
      <c r="AF89" s="27"/>
    </row>
    <row r="90" spans="1:32" s="82" customFormat="1" ht="12.75" customHeight="1" x14ac:dyDescent="0.25">
      <c r="A90" s="53"/>
      <c r="B90" s="70"/>
      <c r="C90" s="51"/>
      <c r="D90" s="51"/>
      <c r="E90" s="53"/>
      <c r="F90" s="53"/>
      <c r="G90" s="53"/>
      <c r="H90" s="55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4"/>
      <c r="W90" s="54"/>
      <c r="X90" s="51"/>
      <c r="Y90" s="51"/>
      <c r="Z90" s="27"/>
      <c r="AA90" s="27"/>
      <c r="AB90" s="27"/>
      <c r="AC90" s="27"/>
      <c r="AD90" s="27"/>
      <c r="AE90" s="27"/>
      <c r="AF90" s="27"/>
    </row>
    <row r="91" spans="1:32" s="82" customFormat="1" ht="12.75" customHeight="1" x14ac:dyDescent="0.25">
      <c r="A91" s="53"/>
      <c r="B91" s="70"/>
      <c r="C91" s="51"/>
      <c r="D91" s="51"/>
      <c r="E91" s="53"/>
      <c r="F91" s="53"/>
      <c r="G91" s="53"/>
      <c r="H91" s="55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4"/>
      <c r="W91" s="54"/>
      <c r="X91" s="51"/>
      <c r="Y91" s="51"/>
      <c r="Z91" s="27"/>
      <c r="AA91" s="27"/>
      <c r="AB91" s="27"/>
      <c r="AC91" s="27"/>
      <c r="AD91" s="27"/>
      <c r="AE91" s="27"/>
      <c r="AF91" s="27"/>
    </row>
    <row r="92" spans="1:32" s="82" customFormat="1" ht="12.75" customHeight="1" x14ac:dyDescent="0.25">
      <c r="A92" s="53"/>
      <c r="B92" s="70"/>
      <c r="C92" s="51"/>
      <c r="D92" s="51"/>
      <c r="E92" s="53"/>
      <c r="F92" s="53"/>
      <c r="G92" s="53"/>
      <c r="H92" s="55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4"/>
      <c r="W92" s="54"/>
      <c r="X92" s="51"/>
      <c r="Y92" s="51"/>
      <c r="Z92" s="27"/>
      <c r="AA92" s="27"/>
      <c r="AB92" s="27"/>
      <c r="AC92" s="27"/>
      <c r="AD92" s="27"/>
      <c r="AE92" s="27"/>
      <c r="AF92" s="27"/>
    </row>
    <row r="93" spans="1:32" s="82" customFormat="1" ht="12.75" customHeight="1" x14ac:dyDescent="0.25">
      <c r="A93" s="53"/>
      <c r="B93" s="70"/>
      <c r="C93" s="51"/>
      <c r="D93" s="51"/>
      <c r="E93" s="53"/>
      <c r="F93" s="53"/>
      <c r="G93" s="53"/>
      <c r="H93" s="55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4"/>
      <c r="W93" s="54"/>
      <c r="X93" s="51"/>
      <c r="Y93" s="51"/>
      <c r="Z93" s="27"/>
      <c r="AA93" s="27"/>
      <c r="AB93" s="27"/>
      <c r="AC93" s="27"/>
      <c r="AD93" s="27"/>
      <c r="AE93" s="27"/>
      <c r="AF93" s="27"/>
    </row>
    <row r="94" spans="1:32" s="82" customFormat="1" ht="12.75" customHeight="1" x14ac:dyDescent="0.25">
      <c r="A94" s="53"/>
      <c r="B94" s="70"/>
      <c r="C94" s="51"/>
      <c r="D94" s="51"/>
      <c r="E94" s="53"/>
      <c r="F94" s="53"/>
      <c r="G94" s="53"/>
      <c r="H94" s="55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4"/>
      <c r="W94" s="54"/>
      <c r="X94" s="51"/>
      <c r="Y94" s="51"/>
      <c r="Z94" s="27"/>
      <c r="AA94" s="27"/>
      <c r="AB94" s="27"/>
      <c r="AC94" s="27"/>
      <c r="AD94" s="27"/>
      <c r="AE94" s="27"/>
      <c r="AF94" s="27"/>
    </row>
    <row r="95" spans="1:32" s="82" customFormat="1" ht="12.75" customHeight="1" x14ac:dyDescent="0.25">
      <c r="A95" s="53"/>
      <c r="B95" s="70"/>
      <c r="C95" s="51"/>
      <c r="D95" s="51"/>
      <c r="E95" s="53"/>
      <c r="F95" s="53"/>
      <c r="G95" s="53"/>
      <c r="H95" s="55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4"/>
      <c r="W95" s="54"/>
      <c r="X95" s="51"/>
      <c r="Y95" s="51"/>
      <c r="Z95" s="27"/>
      <c r="AA95" s="27"/>
      <c r="AB95" s="27"/>
      <c r="AC95" s="27"/>
      <c r="AD95" s="27"/>
      <c r="AE95" s="27"/>
      <c r="AF95" s="27"/>
    </row>
    <row r="96" spans="1:32" s="82" customFormat="1" ht="12.75" customHeight="1" x14ac:dyDescent="0.25">
      <c r="A96" s="53"/>
      <c r="B96" s="70"/>
      <c r="C96" s="51"/>
      <c r="D96" s="51"/>
      <c r="E96" s="53"/>
      <c r="F96" s="53"/>
      <c r="G96" s="53"/>
      <c r="H96" s="55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4"/>
      <c r="W96" s="54"/>
      <c r="X96" s="51"/>
      <c r="Y96" s="51"/>
      <c r="Z96" s="27"/>
      <c r="AA96" s="27"/>
      <c r="AB96" s="27"/>
      <c r="AC96" s="27"/>
      <c r="AD96" s="27"/>
      <c r="AE96" s="27"/>
      <c r="AF96" s="27"/>
    </row>
    <row r="97" spans="1:32" s="82" customFormat="1" ht="12.75" customHeight="1" x14ac:dyDescent="0.25">
      <c r="A97" s="53"/>
      <c r="B97" s="70"/>
      <c r="C97" s="51"/>
      <c r="D97" s="51"/>
      <c r="E97" s="53"/>
      <c r="F97" s="53"/>
      <c r="G97" s="53"/>
      <c r="H97" s="55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4"/>
      <c r="W97" s="54"/>
      <c r="X97" s="51"/>
      <c r="Y97" s="51"/>
      <c r="Z97" s="27"/>
      <c r="AA97" s="27"/>
      <c r="AB97" s="27"/>
      <c r="AC97" s="27"/>
      <c r="AD97" s="27"/>
      <c r="AE97" s="27"/>
      <c r="AF97" s="27"/>
    </row>
    <row r="98" spans="1:32" s="82" customFormat="1" ht="12.75" customHeight="1" x14ac:dyDescent="0.25">
      <c r="A98" s="53"/>
      <c r="B98" s="70"/>
      <c r="C98" s="51"/>
      <c r="D98" s="51"/>
      <c r="E98" s="53"/>
      <c r="F98" s="53"/>
      <c r="G98" s="53"/>
      <c r="H98" s="55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4"/>
      <c r="W98" s="54"/>
      <c r="X98" s="51"/>
      <c r="Y98" s="51"/>
      <c r="Z98" s="27"/>
      <c r="AA98" s="27"/>
      <c r="AB98" s="27"/>
      <c r="AC98" s="27"/>
      <c r="AD98" s="27"/>
      <c r="AE98" s="27"/>
      <c r="AF98" s="27"/>
    </row>
    <row r="99" spans="1:32" s="82" customFormat="1" ht="12.75" customHeight="1" x14ac:dyDescent="0.25">
      <c r="A99" s="53"/>
      <c r="B99" s="70"/>
      <c r="C99" s="51"/>
      <c r="D99" s="51"/>
      <c r="E99" s="53"/>
      <c r="F99" s="53"/>
      <c r="G99" s="53"/>
      <c r="H99" s="55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4"/>
      <c r="W99" s="54"/>
      <c r="X99" s="51"/>
      <c r="Y99" s="51"/>
      <c r="Z99" s="27"/>
      <c r="AA99" s="27"/>
      <c r="AB99" s="27"/>
      <c r="AC99" s="27"/>
      <c r="AD99" s="27"/>
      <c r="AE99" s="27"/>
      <c r="AF99" s="27"/>
    </row>
    <row r="100" spans="1:32" s="82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5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4"/>
      <c r="W100" s="54"/>
      <c r="X100" s="51"/>
      <c r="Y100" s="51"/>
      <c r="Z100" s="27"/>
      <c r="AA100" s="27"/>
      <c r="AB100" s="27"/>
      <c r="AC100" s="27"/>
      <c r="AD100" s="27"/>
      <c r="AE100" s="27"/>
      <c r="AF100" s="27"/>
    </row>
    <row r="101" spans="1:32" s="82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5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4"/>
      <c r="W101" s="54"/>
      <c r="X101" s="51"/>
      <c r="Y101" s="51"/>
      <c r="Z101" s="27"/>
      <c r="AA101" s="27"/>
      <c r="AB101" s="27"/>
      <c r="AC101" s="27"/>
      <c r="AD101" s="27"/>
      <c r="AE101" s="27"/>
      <c r="AF101" s="27"/>
    </row>
    <row r="102" spans="1:32" s="82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5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4"/>
      <c r="W102" s="54"/>
      <c r="X102" s="51"/>
      <c r="Y102" s="51"/>
      <c r="Z102" s="27"/>
      <c r="AA102" s="27"/>
      <c r="AB102" s="27"/>
      <c r="AC102" s="27"/>
      <c r="AD102" s="27"/>
      <c r="AE102" s="27"/>
      <c r="AF102" s="27"/>
    </row>
    <row r="103" spans="1:32" s="82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5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4"/>
      <c r="W103" s="54"/>
      <c r="X103" s="51"/>
      <c r="Y103" s="51"/>
      <c r="Z103" s="27"/>
      <c r="AA103" s="27"/>
      <c r="AB103" s="27"/>
      <c r="AC103" s="27"/>
      <c r="AD103" s="27"/>
      <c r="AE103" s="27"/>
      <c r="AF103" s="27"/>
    </row>
    <row r="104" spans="1:32" s="82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5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4"/>
      <c r="W104" s="54"/>
      <c r="X104" s="51"/>
      <c r="Y104" s="51"/>
      <c r="Z104" s="27"/>
      <c r="AA104" s="27"/>
      <c r="AB104" s="27"/>
      <c r="AC104" s="27"/>
      <c r="AD104" s="27"/>
      <c r="AE104" s="27"/>
      <c r="AF104" s="27"/>
    </row>
    <row r="105" spans="1:32" s="82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5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4"/>
      <c r="W105" s="54"/>
      <c r="X105" s="51"/>
      <c r="Y105" s="51"/>
      <c r="Z105" s="27"/>
      <c r="AA105" s="27"/>
      <c r="AB105" s="27"/>
      <c r="AC105" s="27"/>
      <c r="AD105" s="27"/>
      <c r="AE105" s="27"/>
      <c r="AF105" s="27"/>
    </row>
    <row r="106" spans="1:32" s="82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5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4"/>
      <c r="W106" s="54"/>
      <c r="X106" s="51"/>
      <c r="Y106" s="51"/>
      <c r="Z106" s="27"/>
      <c r="AA106" s="27"/>
      <c r="AB106" s="27"/>
      <c r="AC106" s="27"/>
      <c r="AD106" s="27"/>
      <c r="AE106" s="27"/>
      <c r="AF106" s="27"/>
    </row>
    <row r="107" spans="1:32" s="82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5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4"/>
      <c r="W107" s="54"/>
      <c r="X107" s="51"/>
      <c r="Y107" s="51"/>
      <c r="Z107" s="27"/>
      <c r="AA107" s="27"/>
      <c r="AB107" s="27"/>
      <c r="AC107" s="27"/>
      <c r="AD107" s="27"/>
      <c r="AE107" s="27"/>
      <c r="AF107" s="27"/>
    </row>
    <row r="108" spans="1:32" s="82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5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4"/>
      <c r="W108" s="54"/>
      <c r="X108" s="51"/>
      <c r="Y108" s="51"/>
      <c r="Z108" s="27"/>
      <c r="AA108" s="27"/>
      <c r="AB108" s="27"/>
      <c r="AC108" s="27"/>
      <c r="AD108" s="27"/>
      <c r="AE108" s="27"/>
      <c r="AF108" s="27"/>
    </row>
    <row r="109" spans="1:32" s="82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5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4"/>
      <c r="W109" s="54"/>
      <c r="X109" s="51"/>
      <c r="Y109" s="51"/>
      <c r="Z109" s="27"/>
      <c r="AA109" s="27"/>
      <c r="AB109" s="27"/>
      <c r="AC109" s="27"/>
      <c r="AD109" s="27"/>
      <c r="AE109" s="27"/>
      <c r="AF109" s="27"/>
    </row>
    <row r="110" spans="1:32" s="82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5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4"/>
      <c r="W110" s="54"/>
      <c r="X110" s="51"/>
      <c r="Y110" s="51"/>
      <c r="Z110" s="27"/>
      <c r="AA110" s="27"/>
      <c r="AB110" s="27"/>
      <c r="AC110" s="27"/>
      <c r="AD110" s="27"/>
      <c r="AE110" s="27"/>
      <c r="AF110" s="27"/>
    </row>
    <row r="111" spans="1:32" s="82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5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4"/>
      <c r="W111" s="54"/>
      <c r="X111" s="51"/>
      <c r="Y111" s="51"/>
      <c r="Z111" s="27"/>
      <c r="AA111" s="27"/>
      <c r="AB111" s="27"/>
      <c r="AC111" s="27"/>
      <c r="AD111" s="27"/>
      <c r="AE111" s="27"/>
      <c r="AF111" s="27"/>
    </row>
    <row r="112" spans="1:32" s="82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5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4"/>
      <c r="W112" s="54"/>
      <c r="X112" s="51"/>
      <c r="Y112" s="51"/>
      <c r="Z112" s="27"/>
      <c r="AA112" s="27"/>
      <c r="AB112" s="27"/>
      <c r="AC112" s="27"/>
      <c r="AD112" s="27"/>
      <c r="AE112" s="27"/>
      <c r="AF112" s="27"/>
    </row>
    <row r="113" spans="1:32" s="82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5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4"/>
      <c r="W113" s="54"/>
      <c r="X113" s="51"/>
      <c r="Y113" s="51"/>
      <c r="Z113" s="27"/>
      <c r="AA113" s="27"/>
      <c r="AB113" s="27"/>
      <c r="AC113" s="27"/>
      <c r="AD113" s="27"/>
      <c r="AE113" s="27"/>
      <c r="AF113" s="27"/>
    </row>
    <row r="114" spans="1:32" s="82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5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4"/>
      <c r="W114" s="54"/>
      <c r="X114" s="51"/>
      <c r="Y114" s="51"/>
      <c r="Z114" s="27"/>
      <c r="AA114" s="27"/>
      <c r="AB114" s="27"/>
      <c r="AC114" s="27"/>
      <c r="AD114" s="27"/>
      <c r="AE114" s="27"/>
      <c r="AF114" s="27"/>
    </row>
    <row r="115" spans="1:32" s="82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5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4"/>
      <c r="W115" s="54"/>
      <c r="X115" s="51"/>
      <c r="Y115" s="51"/>
      <c r="Z115" s="27"/>
      <c r="AA115" s="27"/>
      <c r="AB115" s="27"/>
      <c r="AC115" s="27"/>
      <c r="AD115" s="27"/>
      <c r="AE115" s="27"/>
      <c r="AF115" s="27"/>
    </row>
    <row r="116" spans="1:32" s="82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5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4"/>
      <c r="W116" s="54"/>
      <c r="X116" s="51"/>
      <c r="Y116" s="51"/>
      <c r="Z116" s="27"/>
      <c r="AA116" s="27"/>
      <c r="AB116" s="27"/>
      <c r="AC116" s="27"/>
      <c r="AD116" s="27"/>
      <c r="AE116" s="27"/>
      <c r="AF116" s="27"/>
    </row>
    <row r="117" spans="1:32" s="82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5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4"/>
      <c r="W117" s="54"/>
      <c r="X117" s="51"/>
      <c r="Y117" s="51"/>
      <c r="Z117" s="27"/>
      <c r="AA117" s="27"/>
      <c r="AB117" s="27"/>
      <c r="AC117" s="27"/>
      <c r="AD117" s="27"/>
      <c r="AE117" s="27"/>
      <c r="AF117" s="27"/>
    </row>
    <row r="118" spans="1:32" s="82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5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4"/>
      <c r="W118" s="54"/>
      <c r="X118" s="51"/>
      <c r="Y118" s="51"/>
      <c r="Z118" s="27"/>
      <c r="AA118" s="27"/>
      <c r="AB118" s="27"/>
      <c r="AC118" s="27"/>
      <c r="AD118" s="27"/>
      <c r="AE118" s="27"/>
      <c r="AF118" s="27"/>
    </row>
    <row r="119" spans="1:32" s="82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5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4"/>
      <c r="W119" s="54"/>
      <c r="X119" s="51"/>
      <c r="Y119" s="51"/>
      <c r="Z119" s="27"/>
      <c r="AA119" s="27"/>
      <c r="AB119" s="27"/>
      <c r="AC119" s="27"/>
      <c r="AD119" s="27"/>
      <c r="AE119" s="27"/>
      <c r="AF119" s="27"/>
    </row>
    <row r="120" spans="1:32" s="82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5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4"/>
      <c r="W120" s="54"/>
      <c r="X120" s="51"/>
      <c r="Y120" s="51"/>
      <c r="Z120" s="27"/>
      <c r="AA120" s="27"/>
      <c r="AB120" s="27"/>
      <c r="AC120" s="27"/>
      <c r="AD120" s="27"/>
      <c r="AE120" s="27"/>
      <c r="AF120" s="27"/>
    </row>
    <row r="121" spans="1:32" s="82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5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4"/>
      <c r="W121" s="54"/>
      <c r="X121" s="51"/>
      <c r="Y121" s="51"/>
      <c r="Z121" s="27"/>
      <c r="AA121" s="27"/>
      <c r="AB121" s="27"/>
      <c r="AC121" s="27"/>
      <c r="AD121" s="27"/>
      <c r="AE121" s="27"/>
      <c r="AF121" s="27"/>
    </row>
    <row r="122" spans="1:32" s="82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5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4"/>
      <c r="W122" s="54"/>
      <c r="X122" s="51"/>
      <c r="Y122" s="51"/>
      <c r="Z122" s="27"/>
      <c r="AA122" s="27"/>
      <c r="AB122" s="27"/>
      <c r="AC122" s="27"/>
      <c r="AD122" s="27"/>
      <c r="AE122" s="27"/>
      <c r="AF122" s="27"/>
    </row>
    <row r="123" spans="1:32" s="82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5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4"/>
      <c r="W123" s="54"/>
      <c r="X123" s="51"/>
      <c r="Y123" s="51"/>
      <c r="Z123" s="27"/>
      <c r="AA123" s="27"/>
      <c r="AB123" s="27"/>
      <c r="AC123" s="27"/>
      <c r="AD123" s="27"/>
      <c r="AE123" s="27"/>
      <c r="AF123" s="27"/>
    </row>
    <row r="124" spans="1:32" s="82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5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4"/>
      <c r="W124" s="54"/>
      <c r="X124" s="51"/>
      <c r="Y124" s="51"/>
      <c r="Z124" s="27"/>
      <c r="AA124" s="27"/>
      <c r="AB124" s="27"/>
      <c r="AC124" s="27"/>
      <c r="AD124" s="27"/>
      <c r="AE124" s="27"/>
      <c r="AF124" s="27"/>
    </row>
    <row r="125" spans="1:32" s="82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5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4"/>
      <c r="W125" s="54"/>
      <c r="X125" s="51"/>
      <c r="Y125" s="51"/>
      <c r="Z125" s="27"/>
      <c r="AA125" s="27"/>
      <c r="AB125" s="27"/>
      <c r="AC125" s="27"/>
      <c r="AD125" s="27"/>
      <c r="AE125" s="27"/>
      <c r="AF125" s="27"/>
    </row>
    <row r="126" spans="1:32" s="82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5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4"/>
      <c r="W126" s="54"/>
      <c r="X126" s="51"/>
      <c r="Y126" s="51"/>
      <c r="Z126" s="27"/>
      <c r="AA126" s="27"/>
      <c r="AB126" s="27"/>
      <c r="AC126" s="27"/>
      <c r="AD126" s="27"/>
      <c r="AE126" s="27"/>
      <c r="AF126" s="27"/>
    </row>
    <row r="127" spans="1:32" s="82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5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4"/>
      <c r="W127" s="54"/>
      <c r="X127" s="51"/>
      <c r="Y127" s="51"/>
      <c r="Z127" s="27"/>
      <c r="AA127" s="27"/>
      <c r="AB127" s="27"/>
      <c r="AC127" s="27"/>
      <c r="AD127" s="27"/>
      <c r="AE127" s="27"/>
      <c r="AF127" s="27"/>
    </row>
    <row r="128" spans="1:32" s="82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5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4"/>
      <c r="W128" s="54"/>
      <c r="X128" s="51"/>
      <c r="Y128" s="51"/>
      <c r="Z128" s="27"/>
      <c r="AA128" s="27"/>
      <c r="AB128" s="27"/>
      <c r="AC128" s="27"/>
      <c r="AD128" s="27"/>
      <c r="AE128" s="27"/>
      <c r="AF128" s="27"/>
    </row>
    <row r="129" spans="1:32" s="82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5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4"/>
      <c r="W129" s="54"/>
      <c r="X129" s="51"/>
      <c r="Y129" s="51"/>
      <c r="Z129" s="27"/>
      <c r="AA129" s="27"/>
      <c r="AB129" s="27"/>
      <c r="AC129" s="27"/>
      <c r="AD129" s="27"/>
      <c r="AE129" s="27"/>
      <c r="AF129" s="27"/>
    </row>
    <row r="130" spans="1:32" s="82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5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4"/>
      <c r="W130" s="54"/>
      <c r="X130" s="51"/>
      <c r="Y130" s="51"/>
      <c r="Z130" s="27"/>
      <c r="AA130" s="27"/>
      <c r="AB130" s="27"/>
      <c r="AC130" s="27"/>
      <c r="AD130" s="27"/>
      <c r="AE130" s="27"/>
      <c r="AF130" s="27"/>
    </row>
    <row r="131" spans="1:32" s="82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5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4"/>
      <c r="W131" s="54"/>
      <c r="X131" s="51"/>
      <c r="Y131" s="51"/>
      <c r="Z131" s="27"/>
      <c r="AA131" s="27"/>
      <c r="AB131" s="27"/>
      <c r="AC131" s="27"/>
      <c r="AD131" s="27"/>
      <c r="AE131" s="27"/>
      <c r="AF131" s="27"/>
    </row>
    <row r="132" spans="1:32" s="82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5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4"/>
      <c r="W132" s="54"/>
      <c r="X132" s="51"/>
      <c r="Y132" s="51"/>
      <c r="Z132" s="27"/>
      <c r="AA132" s="27"/>
      <c r="AB132" s="27"/>
      <c r="AC132" s="27"/>
      <c r="AD132" s="27"/>
      <c r="AE132" s="27"/>
      <c r="AF132" s="27"/>
    </row>
    <row r="133" spans="1:32" s="82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5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4"/>
      <c r="W133" s="54"/>
      <c r="X133" s="51"/>
      <c r="Y133" s="51"/>
      <c r="Z133" s="27"/>
      <c r="AA133" s="27"/>
      <c r="AB133" s="27"/>
      <c r="AC133" s="27"/>
      <c r="AD133" s="27"/>
      <c r="AE133" s="27"/>
      <c r="AF133" s="27"/>
    </row>
    <row r="134" spans="1:32" s="82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5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4"/>
      <c r="W134" s="54"/>
      <c r="X134" s="51"/>
      <c r="Y134" s="51"/>
      <c r="Z134" s="27"/>
      <c r="AA134" s="27"/>
      <c r="AB134" s="27"/>
      <c r="AC134" s="27"/>
      <c r="AD134" s="27"/>
      <c r="AE134" s="27"/>
      <c r="AF134" s="27"/>
    </row>
    <row r="135" spans="1:32" s="82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5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4"/>
      <c r="W135" s="54"/>
      <c r="X135" s="51"/>
      <c r="Y135" s="51"/>
      <c r="Z135" s="27"/>
      <c r="AA135" s="27"/>
      <c r="AB135" s="27"/>
      <c r="AC135" s="27"/>
      <c r="AD135" s="27"/>
      <c r="AE135" s="27"/>
      <c r="AF135" s="27"/>
    </row>
    <row r="136" spans="1:32" s="82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5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4"/>
      <c r="W136" s="54"/>
      <c r="X136" s="51"/>
      <c r="Y136" s="51"/>
      <c r="Z136" s="27"/>
      <c r="AA136" s="27"/>
      <c r="AB136" s="27"/>
      <c r="AC136" s="27"/>
      <c r="AD136" s="27"/>
      <c r="AE136" s="27"/>
      <c r="AF136" s="27"/>
    </row>
    <row r="137" spans="1:32" s="82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5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4"/>
      <c r="W137" s="54"/>
      <c r="X137" s="51"/>
      <c r="Y137" s="51"/>
      <c r="Z137" s="27"/>
      <c r="AA137" s="27"/>
      <c r="AB137" s="27"/>
      <c r="AC137" s="27"/>
      <c r="AD137" s="27"/>
      <c r="AE137" s="27"/>
      <c r="AF137" s="27"/>
    </row>
    <row r="138" spans="1:32" s="82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5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4"/>
      <c r="W138" s="54"/>
      <c r="X138" s="51"/>
      <c r="Y138" s="51"/>
      <c r="Z138" s="27"/>
      <c r="AA138" s="27"/>
      <c r="AB138" s="27"/>
      <c r="AC138" s="27"/>
      <c r="AD138" s="27"/>
      <c r="AE138" s="27"/>
      <c r="AF138" s="27"/>
    </row>
    <row r="139" spans="1:32" s="82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5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4"/>
      <c r="W139" s="54"/>
      <c r="X139" s="51"/>
      <c r="Y139" s="51"/>
      <c r="Z139" s="27"/>
      <c r="AA139" s="27"/>
      <c r="AB139" s="27"/>
      <c r="AC139" s="27"/>
      <c r="AD139" s="27"/>
      <c r="AE139" s="27"/>
      <c r="AF139" s="27"/>
    </row>
    <row r="140" spans="1:32" s="82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5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4"/>
      <c r="W140" s="54"/>
      <c r="X140" s="51"/>
      <c r="Y140" s="51"/>
      <c r="Z140" s="27"/>
      <c r="AA140" s="27"/>
      <c r="AB140" s="27"/>
      <c r="AC140" s="27"/>
      <c r="AD140" s="27"/>
      <c r="AE140" s="27"/>
      <c r="AF140" s="27"/>
    </row>
    <row r="141" spans="1:32" s="82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5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4"/>
      <c r="W141" s="54"/>
      <c r="X141" s="51"/>
      <c r="Y141" s="51"/>
      <c r="Z141" s="27"/>
      <c r="AA141" s="27"/>
      <c r="AB141" s="27"/>
      <c r="AC141" s="27"/>
      <c r="AD141" s="27"/>
      <c r="AE141" s="27"/>
      <c r="AF141" s="27"/>
    </row>
    <row r="142" spans="1:32" s="82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5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4"/>
      <c r="W142" s="54"/>
      <c r="X142" s="51"/>
      <c r="Y142" s="51"/>
      <c r="Z142" s="27"/>
      <c r="AA142" s="27"/>
      <c r="AB142" s="27"/>
      <c r="AC142" s="27"/>
      <c r="AD142" s="27"/>
      <c r="AE142" s="27"/>
      <c r="AF142" s="27"/>
    </row>
    <row r="143" spans="1:32" s="82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5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4"/>
      <c r="W143" s="54"/>
      <c r="X143" s="51"/>
      <c r="Y143" s="51"/>
      <c r="Z143" s="27"/>
      <c r="AA143" s="27"/>
      <c r="AB143" s="27"/>
      <c r="AC143" s="27"/>
      <c r="AD143" s="27"/>
      <c r="AE143" s="27"/>
      <c r="AF143" s="27"/>
    </row>
    <row r="144" spans="1:32" s="82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5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4"/>
      <c r="W144" s="54"/>
      <c r="X144" s="51"/>
      <c r="Y144" s="51"/>
      <c r="Z144" s="27"/>
      <c r="AA144" s="27"/>
      <c r="AB144" s="27"/>
      <c r="AC144" s="27"/>
      <c r="AD144" s="27"/>
      <c r="AE144" s="27"/>
      <c r="AF144" s="27"/>
    </row>
    <row r="145" spans="1:32" s="82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5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4"/>
      <c r="W145" s="54"/>
      <c r="X145" s="51"/>
      <c r="Y145" s="51"/>
      <c r="Z145" s="27"/>
      <c r="AA145" s="27"/>
      <c r="AB145" s="27"/>
      <c r="AC145" s="27"/>
      <c r="AD145" s="27"/>
      <c r="AE145" s="27"/>
      <c r="AF145" s="27"/>
    </row>
    <row r="146" spans="1:32" s="82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5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4"/>
      <c r="W146" s="54"/>
      <c r="X146" s="51"/>
      <c r="Y146" s="51"/>
      <c r="Z146" s="27"/>
      <c r="AA146" s="27"/>
      <c r="AB146" s="27"/>
      <c r="AC146" s="27"/>
      <c r="AD146" s="27"/>
      <c r="AE146" s="27"/>
      <c r="AF146" s="27"/>
    </row>
    <row r="147" spans="1:32" s="82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5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4"/>
      <c r="W147" s="54"/>
      <c r="X147" s="51"/>
      <c r="Y147" s="51"/>
      <c r="Z147" s="27"/>
      <c r="AA147" s="27"/>
      <c r="AB147" s="27"/>
      <c r="AC147" s="27"/>
      <c r="AD147" s="27"/>
      <c r="AE147" s="27"/>
      <c r="AF147" s="27"/>
    </row>
    <row r="148" spans="1:32" s="82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5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4"/>
      <c r="W148" s="54"/>
      <c r="X148" s="51"/>
      <c r="Y148" s="51"/>
      <c r="Z148" s="27"/>
      <c r="AA148" s="27"/>
      <c r="AB148" s="27"/>
      <c r="AC148" s="27"/>
      <c r="AD148" s="27"/>
      <c r="AE148" s="27"/>
      <c r="AF148" s="27"/>
    </row>
    <row r="149" spans="1:32" s="82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5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4"/>
      <c r="W149" s="54"/>
      <c r="X149" s="51"/>
      <c r="Y149" s="51"/>
      <c r="Z149" s="27"/>
      <c r="AA149" s="27"/>
      <c r="AB149" s="27"/>
      <c r="AC149" s="27"/>
      <c r="AD149" s="27"/>
      <c r="AE149" s="27"/>
      <c r="AF149" s="27"/>
    </row>
    <row r="150" spans="1:32" s="82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5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4"/>
      <c r="W150" s="54"/>
      <c r="X150" s="51"/>
      <c r="Y150" s="51"/>
      <c r="Z150" s="27"/>
      <c r="AA150" s="27"/>
      <c r="AB150" s="27"/>
      <c r="AC150" s="27"/>
      <c r="AD150" s="27"/>
      <c r="AE150" s="27"/>
      <c r="AF150" s="27"/>
    </row>
    <row r="151" spans="1:32" s="82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5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4"/>
      <c r="W151" s="54"/>
      <c r="X151" s="51"/>
      <c r="Y151" s="51"/>
      <c r="Z151" s="27"/>
      <c r="AA151" s="27"/>
      <c r="AB151" s="27"/>
      <c r="AC151" s="27"/>
      <c r="AD151" s="27"/>
      <c r="AE151" s="27"/>
      <c r="AF151" s="27"/>
    </row>
    <row r="152" spans="1:32" s="82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5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4"/>
      <c r="W152" s="54"/>
      <c r="X152" s="51"/>
      <c r="Y152" s="51"/>
      <c r="Z152" s="27"/>
      <c r="AA152" s="27"/>
      <c r="AB152" s="27"/>
      <c r="AC152" s="27"/>
      <c r="AD152" s="27"/>
      <c r="AE152" s="27"/>
      <c r="AF152" s="27"/>
    </row>
    <row r="153" spans="1:32" s="82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5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4"/>
      <c r="W153" s="54"/>
      <c r="X153" s="51"/>
      <c r="Y153" s="51"/>
      <c r="Z153" s="27"/>
      <c r="AA153" s="27"/>
      <c r="AB153" s="27"/>
      <c r="AC153" s="27"/>
      <c r="AD153" s="27"/>
      <c r="AE153" s="27"/>
      <c r="AF153" s="27"/>
    </row>
    <row r="154" spans="1:32" s="82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5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4"/>
      <c r="W154" s="54"/>
      <c r="X154" s="51"/>
      <c r="Y154" s="51"/>
      <c r="Z154" s="27"/>
      <c r="AA154" s="27"/>
      <c r="AB154" s="27"/>
      <c r="AC154" s="27"/>
      <c r="AD154" s="27"/>
      <c r="AE154" s="27"/>
      <c r="AF154" s="27"/>
    </row>
    <row r="155" spans="1:32" s="82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5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4"/>
      <c r="W155" s="54"/>
      <c r="X155" s="51"/>
      <c r="Y155" s="51"/>
      <c r="Z155" s="27"/>
      <c r="AA155" s="27"/>
      <c r="AB155" s="27"/>
      <c r="AC155" s="27"/>
      <c r="AD155" s="27"/>
      <c r="AE155" s="27"/>
      <c r="AF155" s="27"/>
    </row>
    <row r="156" spans="1:32" s="82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5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4"/>
      <c r="W156" s="54"/>
      <c r="X156" s="51"/>
      <c r="Y156" s="51"/>
      <c r="Z156" s="27"/>
      <c r="AA156" s="27"/>
      <c r="AB156" s="27"/>
      <c r="AC156" s="27"/>
      <c r="AD156" s="27"/>
      <c r="AE156" s="27"/>
      <c r="AF156" s="27"/>
    </row>
    <row r="157" spans="1:32" s="82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5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4"/>
      <c r="W157" s="54"/>
      <c r="X157" s="51"/>
      <c r="Y157" s="51"/>
      <c r="Z157" s="27"/>
      <c r="AA157" s="27"/>
      <c r="AB157" s="27"/>
      <c r="AC157" s="27"/>
      <c r="AD157" s="27"/>
      <c r="AE157" s="27"/>
      <c r="AF157" s="27"/>
    </row>
    <row r="158" spans="1:32" s="82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5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4"/>
      <c r="W158" s="54"/>
      <c r="X158" s="51"/>
      <c r="Y158" s="51"/>
      <c r="Z158" s="27"/>
      <c r="AA158" s="27"/>
      <c r="AB158" s="27"/>
      <c r="AC158" s="27"/>
      <c r="AD158" s="27"/>
      <c r="AE158" s="27"/>
      <c r="AF158" s="27"/>
    </row>
    <row r="159" spans="1:32" s="82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5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4"/>
      <c r="W159" s="54"/>
      <c r="X159" s="51"/>
      <c r="Y159" s="51"/>
      <c r="Z159" s="27"/>
      <c r="AA159" s="27"/>
      <c r="AB159" s="27"/>
      <c r="AC159" s="27"/>
      <c r="AD159" s="27"/>
      <c r="AE159" s="27"/>
      <c r="AF159" s="27"/>
    </row>
    <row r="160" spans="1:32" s="82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5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4"/>
      <c r="W160" s="54"/>
      <c r="X160" s="51"/>
      <c r="Y160" s="51"/>
      <c r="Z160" s="27"/>
      <c r="AA160" s="27"/>
      <c r="AB160" s="27"/>
      <c r="AC160" s="27"/>
      <c r="AD160" s="27"/>
      <c r="AE160" s="27"/>
      <c r="AF160" s="27"/>
    </row>
    <row r="161" spans="1:32" s="82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5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4"/>
      <c r="W161" s="54"/>
      <c r="X161" s="51"/>
      <c r="Y161" s="51"/>
      <c r="Z161" s="27"/>
      <c r="AA161" s="27"/>
      <c r="AB161" s="27"/>
      <c r="AC161" s="27"/>
      <c r="AD161" s="27"/>
      <c r="AE161" s="27"/>
      <c r="AF161" s="27"/>
    </row>
    <row r="162" spans="1:32" s="82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5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4"/>
      <c r="W162" s="54"/>
      <c r="X162" s="51"/>
      <c r="Y162" s="51"/>
      <c r="Z162" s="27"/>
      <c r="AA162" s="27"/>
      <c r="AB162" s="27"/>
      <c r="AC162" s="27"/>
      <c r="AD162" s="27"/>
      <c r="AE162" s="27"/>
      <c r="AF162" s="27"/>
    </row>
    <row r="163" spans="1:32" s="82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5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4"/>
      <c r="W163" s="54"/>
      <c r="X163" s="51"/>
      <c r="Y163" s="51"/>
      <c r="Z163" s="27"/>
      <c r="AA163" s="27"/>
      <c r="AB163" s="27"/>
      <c r="AC163" s="27"/>
      <c r="AD163" s="27"/>
      <c r="AE163" s="27"/>
      <c r="AF163" s="27"/>
    </row>
    <row r="164" spans="1:32" s="82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5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4"/>
      <c r="W164" s="54"/>
      <c r="X164" s="51"/>
      <c r="Y164" s="51"/>
      <c r="Z164" s="27"/>
      <c r="AA164" s="27"/>
      <c r="AB164" s="27"/>
      <c r="AC164" s="27"/>
      <c r="AD164" s="27"/>
      <c r="AE164" s="27"/>
      <c r="AF164" s="27"/>
    </row>
    <row r="165" spans="1:32" s="82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5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4"/>
      <c r="W165" s="54"/>
      <c r="X165" s="51"/>
      <c r="Y165" s="51"/>
      <c r="Z165" s="27"/>
      <c r="AA165" s="27"/>
      <c r="AB165" s="27"/>
      <c r="AC165" s="27"/>
      <c r="AD165" s="27"/>
      <c r="AE165" s="27"/>
      <c r="AF165" s="27"/>
    </row>
    <row r="166" spans="1:32" s="82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5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4"/>
      <c r="W166" s="54"/>
      <c r="X166" s="51"/>
      <c r="Y166" s="51"/>
      <c r="Z166" s="27"/>
      <c r="AA166" s="27"/>
      <c r="AB166" s="27"/>
      <c r="AC166" s="27"/>
      <c r="AD166" s="27"/>
      <c r="AE166" s="27"/>
      <c r="AF166" s="27"/>
    </row>
    <row r="167" spans="1:32" s="82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5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4"/>
      <c r="W167" s="54"/>
      <c r="X167" s="51"/>
      <c r="Y167" s="51"/>
      <c r="Z167" s="27"/>
      <c r="AA167" s="27"/>
      <c r="AB167" s="27"/>
      <c r="AC167" s="27"/>
      <c r="AD167" s="27"/>
      <c r="AE167" s="27"/>
      <c r="AF167" s="27"/>
    </row>
    <row r="168" spans="1:32" s="82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5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4"/>
      <c r="W168" s="54"/>
      <c r="X168" s="51"/>
      <c r="Y168" s="51"/>
      <c r="Z168" s="27"/>
      <c r="AA168" s="27"/>
      <c r="AB168" s="27"/>
      <c r="AC168" s="27"/>
      <c r="AD168" s="27"/>
      <c r="AE168" s="27"/>
      <c r="AF168" s="27"/>
    </row>
    <row r="169" spans="1:32" s="82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5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4"/>
      <c r="W169" s="54"/>
      <c r="X169" s="51"/>
      <c r="Y169" s="51"/>
      <c r="Z169" s="27"/>
      <c r="AA169" s="27"/>
      <c r="AB169" s="27"/>
      <c r="AC169" s="27"/>
      <c r="AD169" s="27"/>
      <c r="AE169" s="27"/>
      <c r="AF169" s="27"/>
    </row>
    <row r="170" spans="1:32" s="82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5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4"/>
      <c r="W170" s="54"/>
      <c r="X170" s="51"/>
      <c r="Y170" s="51"/>
      <c r="Z170" s="27"/>
      <c r="AA170" s="27"/>
      <c r="AB170" s="27"/>
      <c r="AC170" s="27"/>
      <c r="AD170" s="27"/>
      <c r="AE170" s="27"/>
      <c r="AF170" s="27"/>
    </row>
    <row r="171" spans="1:32" s="82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5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4"/>
      <c r="W171" s="54"/>
      <c r="X171" s="51"/>
      <c r="Y171" s="51"/>
      <c r="Z171" s="27"/>
      <c r="AA171" s="27"/>
      <c r="AB171" s="27"/>
      <c r="AC171" s="27"/>
      <c r="AD171" s="27"/>
      <c r="AE171" s="27"/>
      <c r="AF171" s="27"/>
    </row>
    <row r="172" spans="1:32" s="82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5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4"/>
      <c r="W172" s="54"/>
      <c r="X172" s="51"/>
      <c r="Y172" s="51"/>
      <c r="Z172" s="27"/>
      <c r="AA172" s="27"/>
      <c r="AB172" s="27"/>
      <c r="AC172" s="27"/>
      <c r="AD172" s="27"/>
      <c r="AE172" s="27"/>
      <c r="AF172" s="27"/>
    </row>
    <row r="173" spans="1:32" s="82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5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4"/>
      <c r="W173" s="54"/>
      <c r="X173" s="51"/>
      <c r="Y173" s="51"/>
      <c r="Z173" s="27"/>
      <c r="AA173" s="27"/>
      <c r="AB173" s="27"/>
      <c r="AC173" s="27"/>
      <c r="AD173" s="27"/>
      <c r="AE173" s="27"/>
      <c r="AF173" s="27"/>
    </row>
    <row r="174" spans="1:32" s="82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5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4"/>
      <c r="W174" s="54"/>
      <c r="X174" s="51"/>
      <c r="Y174" s="51"/>
      <c r="Z174" s="27"/>
      <c r="AA174" s="27"/>
      <c r="AB174" s="27"/>
      <c r="AC174" s="27"/>
      <c r="AD174" s="27"/>
      <c r="AE174" s="27"/>
      <c r="AF174" s="27"/>
    </row>
    <row r="175" spans="1:32" s="82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5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4"/>
      <c r="W175" s="54"/>
      <c r="X175" s="51"/>
      <c r="Y175" s="51"/>
      <c r="Z175" s="27"/>
      <c r="AA175" s="27"/>
      <c r="AB175" s="27"/>
      <c r="AC175" s="27"/>
      <c r="AD175" s="27"/>
      <c r="AE175" s="27"/>
      <c r="AF175" s="27"/>
    </row>
    <row r="176" spans="1:32" s="82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5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4"/>
      <c r="W176" s="54"/>
      <c r="X176" s="51"/>
      <c r="Y176" s="51"/>
      <c r="Z176" s="27"/>
      <c r="AA176" s="27"/>
      <c r="AB176" s="27"/>
      <c r="AC176" s="27"/>
      <c r="AD176" s="27"/>
      <c r="AE176" s="27"/>
      <c r="AF176" s="27"/>
    </row>
    <row r="177" spans="1:32" s="82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5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4"/>
      <c r="W177" s="54"/>
      <c r="X177" s="51"/>
      <c r="Y177" s="51"/>
      <c r="Z177" s="27"/>
      <c r="AA177" s="27"/>
      <c r="AB177" s="27"/>
      <c r="AC177" s="27"/>
      <c r="AD177" s="27"/>
      <c r="AE177" s="27"/>
      <c r="AF177" s="27"/>
    </row>
    <row r="178" spans="1:32" s="82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5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4"/>
      <c r="W178" s="54"/>
      <c r="X178" s="51"/>
      <c r="Y178" s="51"/>
      <c r="Z178" s="27"/>
      <c r="AA178" s="27"/>
      <c r="AB178" s="27"/>
      <c r="AC178" s="27"/>
      <c r="AD178" s="27"/>
      <c r="AE178" s="27"/>
      <c r="AF178" s="27"/>
    </row>
    <row r="179" spans="1:32" s="82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5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4"/>
      <c r="W179" s="54"/>
      <c r="X179" s="51"/>
      <c r="Y179" s="51"/>
      <c r="Z179" s="27"/>
      <c r="AA179" s="27"/>
      <c r="AB179" s="27"/>
      <c r="AC179" s="27"/>
      <c r="AD179" s="27"/>
      <c r="AE179" s="27"/>
      <c r="AF179" s="27"/>
    </row>
    <row r="180" spans="1:32" s="82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5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4"/>
      <c r="W180" s="54"/>
      <c r="X180" s="51"/>
      <c r="Y180" s="51"/>
      <c r="Z180" s="27"/>
      <c r="AA180" s="27"/>
      <c r="AB180" s="27"/>
      <c r="AC180" s="27"/>
      <c r="AD180" s="27"/>
      <c r="AE180" s="27"/>
      <c r="AF180" s="27"/>
    </row>
    <row r="181" spans="1:32" s="82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5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4"/>
      <c r="W181" s="54"/>
      <c r="X181" s="51"/>
      <c r="Y181" s="51"/>
      <c r="Z181" s="27"/>
      <c r="AA181" s="27"/>
      <c r="AB181" s="27"/>
      <c r="AC181" s="27"/>
      <c r="AD181" s="27"/>
      <c r="AE181" s="27"/>
      <c r="AF181" s="27"/>
    </row>
    <row r="182" spans="1:32" s="82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5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4"/>
      <c r="W182" s="54"/>
      <c r="X182" s="51"/>
      <c r="Y182" s="51"/>
      <c r="Z182" s="27"/>
      <c r="AA182" s="27"/>
      <c r="AB182" s="27"/>
      <c r="AC182" s="27"/>
      <c r="AD182" s="27"/>
      <c r="AE182" s="27"/>
      <c r="AF182" s="27"/>
    </row>
    <row r="183" spans="1:32" s="82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5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4"/>
      <c r="W183" s="54"/>
      <c r="X183" s="51"/>
      <c r="Y183" s="51"/>
      <c r="Z183" s="27"/>
      <c r="AA183" s="27"/>
      <c r="AB183" s="27"/>
      <c r="AC183" s="27"/>
      <c r="AD183" s="27"/>
      <c r="AE183" s="27"/>
      <c r="AF183" s="27"/>
    </row>
    <row r="184" spans="1:32" s="82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5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4"/>
      <c r="W184" s="54"/>
      <c r="X184" s="51"/>
      <c r="Y184" s="51"/>
      <c r="Z184" s="27"/>
      <c r="AA184" s="27"/>
      <c r="AB184" s="27"/>
      <c r="AC184" s="27"/>
      <c r="AD184" s="27"/>
      <c r="AE184" s="27"/>
      <c r="AF184" s="27"/>
    </row>
    <row r="185" spans="1:32" s="82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5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4"/>
      <c r="W185" s="54"/>
      <c r="X185" s="51"/>
      <c r="Y185" s="51"/>
      <c r="Z185" s="27"/>
      <c r="AA185" s="27"/>
      <c r="AB185" s="27"/>
      <c r="AC185" s="27"/>
      <c r="AD185" s="27"/>
      <c r="AE185" s="27"/>
      <c r="AF185" s="27"/>
    </row>
    <row r="186" spans="1:32" s="82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5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4"/>
      <c r="W186" s="54"/>
      <c r="X186" s="51"/>
      <c r="Y186" s="51"/>
      <c r="Z186" s="27"/>
      <c r="AA186" s="27"/>
      <c r="AB186" s="27"/>
      <c r="AC186" s="27"/>
      <c r="AD186" s="27"/>
      <c r="AE186" s="27"/>
      <c r="AF186" s="27"/>
    </row>
    <row r="187" spans="1:32" s="82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5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4"/>
      <c r="W187" s="54"/>
      <c r="X187" s="51"/>
      <c r="Y187" s="51"/>
      <c r="Z187" s="27"/>
      <c r="AA187" s="27"/>
      <c r="AB187" s="27"/>
      <c r="AC187" s="27"/>
      <c r="AD187" s="27"/>
      <c r="AE187" s="27"/>
      <c r="AF187" s="27"/>
    </row>
    <row r="188" spans="1:32" s="82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5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4"/>
      <c r="W188" s="54"/>
      <c r="X188" s="51"/>
      <c r="Y188" s="51"/>
      <c r="Z188" s="27"/>
      <c r="AA188" s="27"/>
      <c r="AB188" s="27"/>
      <c r="AC188" s="27"/>
      <c r="AD188" s="27"/>
      <c r="AE188" s="27"/>
      <c r="AF188" s="27"/>
    </row>
    <row r="189" spans="1:32" s="82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5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4"/>
      <c r="W189" s="54"/>
      <c r="X189" s="51"/>
      <c r="Y189" s="51"/>
      <c r="Z189" s="27"/>
      <c r="AA189" s="27"/>
      <c r="AB189" s="27"/>
      <c r="AC189" s="27"/>
      <c r="AD189" s="27"/>
      <c r="AE189" s="27"/>
      <c r="AF189" s="27"/>
    </row>
    <row r="190" spans="1:32" s="82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5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4"/>
      <c r="W190" s="54"/>
      <c r="X190" s="51"/>
      <c r="Y190" s="51"/>
      <c r="Z190" s="27"/>
      <c r="AA190" s="27"/>
      <c r="AB190" s="27"/>
      <c r="AC190" s="27"/>
      <c r="AD190" s="27"/>
      <c r="AE190" s="27"/>
      <c r="AF190" s="27"/>
    </row>
    <row r="191" spans="1:32" s="82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5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4"/>
      <c r="W191" s="54"/>
      <c r="X191" s="51"/>
      <c r="Y191" s="51"/>
      <c r="Z191" s="27"/>
      <c r="AA191" s="27"/>
      <c r="AB191" s="27"/>
      <c r="AC191" s="27"/>
      <c r="AD191" s="27"/>
      <c r="AE191" s="27"/>
      <c r="AF191" s="27"/>
    </row>
    <row r="192" spans="1:32" s="82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5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4"/>
      <c r="W192" s="54"/>
      <c r="X192" s="51"/>
      <c r="Y192" s="51"/>
      <c r="Z192" s="27"/>
      <c r="AA192" s="27"/>
      <c r="AB192" s="27"/>
      <c r="AC192" s="27"/>
      <c r="AD192" s="27"/>
      <c r="AE192" s="27"/>
      <c r="AF192" s="27"/>
    </row>
    <row r="193" spans="1:32" s="82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5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4"/>
      <c r="W193" s="54"/>
      <c r="X193" s="51"/>
      <c r="Y193" s="51"/>
      <c r="Z193" s="27"/>
      <c r="AA193" s="27"/>
      <c r="AB193" s="27"/>
      <c r="AC193" s="27"/>
      <c r="AD193" s="27"/>
      <c r="AE193" s="27"/>
      <c r="AF193" s="27"/>
    </row>
    <row r="194" spans="1:32" s="82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5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4"/>
      <c r="W194" s="54"/>
      <c r="X194" s="51"/>
      <c r="Y194" s="51"/>
      <c r="Z194" s="27"/>
      <c r="AA194" s="27"/>
      <c r="AB194" s="27"/>
      <c r="AC194" s="27"/>
      <c r="AD194" s="27"/>
      <c r="AE194" s="27"/>
      <c r="AF194" s="27"/>
    </row>
    <row r="195" spans="1:32" s="82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5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4"/>
      <c r="W195" s="54"/>
      <c r="X195" s="51"/>
      <c r="Y195" s="51"/>
      <c r="Z195" s="27"/>
      <c r="AA195" s="27"/>
      <c r="AB195" s="27"/>
      <c r="AC195" s="27"/>
      <c r="AD195" s="27"/>
      <c r="AE195" s="27"/>
      <c r="AF195" s="27"/>
    </row>
    <row r="196" spans="1:32" s="82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5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4"/>
      <c r="W196" s="54"/>
      <c r="X196" s="51"/>
      <c r="Y196" s="51"/>
      <c r="Z196" s="27"/>
      <c r="AA196" s="27"/>
      <c r="AB196" s="27"/>
      <c r="AC196" s="27"/>
      <c r="AD196" s="27"/>
      <c r="AE196" s="27"/>
      <c r="AF196" s="27"/>
    </row>
    <row r="197" spans="1:32" s="82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5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4"/>
      <c r="W197" s="54"/>
      <c r="X197" s="51"/>
      <c r="Y197" s="51"/>
      <c r="Z197" s="27"/>
      <c r="AA197" s="27"/>
      <c r="AB197" s="27"/>
      <c r="AC197" s="27"/>
      <c r="AD197" s="27"/>
      <c r="AE197" s="27"/>
      <c r="AF197" s="27"/>
    </row>
    <row r="198" spans="1:32" s="82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5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4"/>
      <c r="W198" s="54"/>
      <c r="X198" s="51"/>
      <c r="Y198" s="51"/>
      <c r="Z198" s="27"/>
      <c r="AA198" s="27"/>
      <c r="AB198" s="27"/>
      <c r="AC198" s="27"/>
      <c r="AD198" s="27"/>
      <c r="AE198" s="27"/>
      <c r="AF198" s="27"/>
    </row>
    <row r="199" spans="1:32" s="82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5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4"/>
      <c r="W199" s="54"/>
      <c r="X199" s="51"/>
      <c r="Y199" s="51"/>
      <c r="Z199" s="27"/>
      <c r="AA199" s="27"/>
      <c r="AB199" s="27"/>
      <c r="AC199" s="27"/>
      <c r="AD199" s="27"/>
      <c r="AE199" s="27"/>
      <c r="AF199" s="27"/>
    </row>
    <row r="200" spans="1:32" s="82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5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4"/>
      <c r="W200" s="54"/>
      <c r="X200" s="51"/>
      <c r="Y200" s="51"/>
      <c r="Z200" s="27"/>
      <c r="AA200" s="27"/>
      <c r="AB200" s="27"/>
      <c r="AC200" s="27"/>
      <c r="AD200" s="27"/>
      <c r="AE200" s="27"/>
      <c r="AF200" s="27"/>
    </row>
    <row r="201" spans="1:32" s="82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5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4"/>
      <c r="W201" s="54"/>
      <c r="X201" s="51"/>
      <c r="Y201" s="51"/>
      <c r="Z201" s="27"/>
      <c r="AA201" s="27"/>
      <c r="AB201" s="27"/>
      <c r="AC201" s="27"/>
      <c r="AD201" s="27"/>
      <c r="AE201" s="27"/>
      <c r="AF201" s="27"/>
    </row>
    <row r="202" spans="1:32" s="82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5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4"/>
      <c r="W202" s="54"/>
      <c r="X202" s="51"/>
      <c r="Y202" s="51"/>
      <c r="Z202" s="27"/>
      <c r="AA202" s="27"/>
      <c r="AB202" s="27"/>
      <c r="AC202" s="27"/>
      <c r="AD202" s="27"/>
      <c r="AE202" s="27"/>
      <c r="AF202" s="27"/>
    </row>
    <row r="203" spans="1:32" s="82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5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4"/>
      <c r="W203" s="54"/>
      <c r="X203" s="51"/>
      <c r="Y203" s="51"/>
      <c r="Z203" s="27"/>
      <c r="AA203" s="27"/>
      <c r="AB203" s="27"/>
      <c r="AC203" s="27"/>
      <c r="AD203" s="27"/>
      <c r="AE203" s="27"/>
      <c r="AF203" s="27"/>
    </row>
    <row r="204" spans="1:32" s="82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5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4"/>
      <c r="W204" s="54"/>
      <c r="X204" s="51"/>
      <c r="Y204" s="51"/>
      <c r="Z204" s="27"/>
      <c r="AA204" s="27"/>
      <c r="AB204" s="27"/>
      <c r="AC204" s="27"/>
      <c r="AD204" s="27"/>
      <c r="AE204" s="27"/>
      <c r="AF204" s="27"/>
    </row>
    <row r="205" spans="1:32" s="82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5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4"/>
      <c r="W205" s="54"/>
      <c r="X205" s="51"/>
      <c r="Y205" s="51"/>
      <c r="Z205" s="27"/>
      <c r="AA205" s="27"/>
      <c r="AB205" s="27"/>
      <c r="AC205" s="27"/>
      <c r="AD205" s="27"/>
      <c r="AE205" s="27"/>
      <c r="AF205" s="27"/>
    </row>
    <row r="206" spans="1:32" s="82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5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4"/>
      <c r="W206" s="54"/>
      <c r="X206" s="51"/>
      <c r="Y206" s="51"/>
      <c r="Z206" s="27"/>
      <c r="AA206" s="27"/>
      <c r="AB206" s="27"/>
      <c r="AC206" s="27"/>
      <c r="AD206" s="27"/>
      <c r="AE206" s="27"/>
      <c r="AF206" s="27"/>
    </row>
    <row r="207" spans="1:32" s="82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5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4"/>
      <c r="W207" s="54"/>
      <c r="X207" s="51"/>
      <c r="Y207" s="51"/>
      <c r="Z207" s="27"/>
      <c r="AA207" s="27"/>
      <c r="AB207" s="27"/>
      <c r="AC207" s="27"/>
      <c r="AD207" s="27"/>
      <c r="AE207" s="27"/>
      <c r="AF207" s="27"/>
    </row>
    <row r="208" spans="1:32" s="82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5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4"/>
      <c r="W208" s="54"/>
      <c r="X208" s="51"/>
      <c r="Y208" s="51"/>
      <c r="Z208" s="27"/>
      <c r="AA208" s="27"/>
      <c r="AB208" s="27"/>
      <c r="AC208" s="27"/>
      <c r="AD208" s="27"/>
      <c r="AE208" s="27"/>
      <c r="AF208" s="27"/>
    </row>
    <row r="209" spans="1:32" s="82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5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4"/>
      <c r="W209" s="54"/>
      <c r="X209" s="51"/>
      <c r="Y209" s="51"/>
      <c r="Z209" s="27"/>
      <c r="AA209" s="27"/>
      <c r="AB209" s="27"/>
      <c r="AC209" s="27"/>
      <c r="AD209" s="27"/>
      <c r="AE209" s="27"/>
      <c r="AF209" s="27"/>
    </row>
    <row r="210" spans="1:32" s="82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5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4"/>
      <c r="W210" s="54"/>
      <c r="X210" s="51"/>
      <c r="Y210" s="51"/>
      <c r="Z210" s="27"/>
      <c r="AA210" s="27"/>
      <c r="AB210" s="27"/>
      <c r="AC210" s="27"/>
      <c r="AD210" s="27"/>
      <c r="AE210" s="27"/>
      <c r="AF210" s="27"/>
    </row>
    <row r="211" spans="1:32" s="82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5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4"/>
      <c r="W211" s="54"/>
      <c r="X211" s="51"/>
      <c r="Y211" s="51"/>
      <c r="Z211" s="27"/>
      <c r="AA211" s="27"/>
      <c r="AB211" s="27"/>
      <c r="AC211" s="27"/>
      <c r="AD211" s="27"/>
      <c r="AE211" s="27"/>
      <c r="AF211" s="27"/>
    </row>
    <row r="212" spans="1:32" s="82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5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4"/>
      <c r="W212" s="54"/>
      <c r="X212" s="51"/>
      <c r="Y212" s="51"/>
      <c r="Z212" s="27"/>
      <c r="AA212" s="27"/>
      <c r="AB212" s="27"/>
      <c r="AC212" s="27"/>
      <c r="AD212" s="27"/>
      <c r="AE212" s="27"/>
      <c r="AF212" s="27"/>
    </row>
    <row r="213" spans="1:32" s="82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5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4"/>
      <c r="W213" s="54"/>
      <c r="X213" s="51"/>
      <c r="Y213" s="51"/>
      <c r="Z213" s="27"/>
      <c r="AA213" s="27"/>
      <c r="AB213" s="27"/>
      <c r="AC213" s="27"/>
      <c r="AD213" s="27"/>
      <c r="AE213" s="27"/>
      <c r="AF213" s="27"/>
    </row>
    <row r="214" spans="1:32" s="82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5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4"/>
      <c r="W214" s="54"/>
      <c r="X214" s="51"/>
      <c r="Y214" s="51"/>
      <c r="Z214" s="27"/>
      <c r="AA214" s="27"/>
      <c r="AB214" s="27"/>
      <c r="AC214" s="27"/>
      <c r="AD214" s="27"/>
      <c r="AE214" s="27"/>
      <c r="AF214" s="27"/>
    </row>
    <row r="215" spans="1:32" s="82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5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4"/>
      <c r="W215" s="54"/>
      <c r="X215" s="51"/>
      <c r="Y215" s="51"/>
      <c r="Z215" s="27"/>
      <c r="AA215" s="27"/>
      <c r="AB215" s="27"/>
      <c r="AC215" s="27"/>
      <c r="AD215" s="27"/>
      <c r="AE215" s="27"/>
      <c r="AF215" s="27"/>
    </row>
    <row r="216" spans="1:32" s="82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5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4"/>
      <c r="W216" s="54"/>
      <c r="X216" s="51"/>
      <c r="Y216" s="51"/>
      <c r="Z216" s="27"/>
      <c r="AA216" s="27"/>
      <c r="AB216" s="27"/>
      <c r="AC216" s="27"/>
      <c r="AD216" s="27"/>
      <c r="AE216" s="27"/>
      <c r="AF216" s="27"/>
    </row>
    <row r="217" spans="1:32" s="82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5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4"/>
      <c r="W217" s="54"/>
      <c r="X217" s="51"/>
      <c r="Y217" s="51"/>
      <c r="Z217" s="27"/>
      <c r="AA217" s="27"/>
      <c r="AB217" s="27"/>
      <c r="AC217" s="27"/>
      <c r="AD217" s="27"/>
      <c r="AE217" s="27"/>
      <c r="AF217" s="27"/>
    </row>
    <row r="218" spans="1:32" s="82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5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4"/>
      <c r="W218" s="54"/>
      <c r="X218" s="51"/>
      <c r="Y218" s="51"/>
      <c r="Z218" s="27"/>
      <c r="AA218" s="27"/>
      <c r="AB218" s="27"/>
      <c r="AC218" s="27"/>
      <c r="AD218" s="27"/>
      <c r="AE218" s="27"/>
      <c r="AF218" s="27"/>
    </row>
    <row r="219" spans="1:32" s="82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5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4"/>
      <c r="W219" s="54"/>
      <c r="X219" s="51"/>
      <c r="Y219" s="51"/>
      <c r="Z219" s="27"/>
      <c r="AA219" s="27"/>
      <c r="AB219" s="27"/>
      <c r="AC219" s="27"/>
      <c r="AD219" s="27"/>
      <c r="AE219" s="27"/>
      <c r="AF219" s="27"/>
    </row>
    <row r="220" spans="1:32" s="82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5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4"/>
      <c r="W220" s="54"/>
      <c r="X220" s="51"/>
      <c r="Y220" s="51"/>
      <c r="Z220" s="27"/>
      <c r="AA220" s="27"/>
      <c r="AB220" s="27"/>
      <c r="AC220" s="27"/>
      <c r="AD220" s="27"/>
      <c r="AE220" s="27"/>
      <c r="AF220" s="27"/>
    </row>
    <row r="221" spans="1:32" s="82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5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4"/>
      <c r="W221" s="54"/>
      <c r="X221" s="51"/>
      <c r="Y221" s="51"/>
      <c r="Z221" s="27"/>
      <c r="AA221" s="27"/>
      <c r="AB221" s="27"/>
      <c r="AC221" s="27"/>
      <c r="AD221" s="27"/>
      <c r="AE221" s="27"/>
      <c r="AF221" s="27"/>
    </row>
    <row r="222" spans="1:32" s="82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5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4"/>
      <c r="W222" s="54"/>
      <c r="X222" s="51"/>
      <c r="Y222" s="51"/>
      <c r="Z222" s="27"/>
      <c r="AA222" s="27"/>
      <c r="AB222" s="27"/>
      <c r="AC222" s="27"/>
      <c r="AD222" s="27"/>
      <c r="AE222" s="27"/>
      <c r="AF222" s="27"/>
    </row>
    <row r="223" spans="1:32" s="82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5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4"/>
      <c r="W223" s="54"/>
      <c r="X223" s="51"/>
      <c r="Y223" s="51"/>
      <c r="Z223" s="27"/>
      <c r="AA223" s="27"/>
      <c r="AB223" s="27"/>
      <c r="AC223" s="27"/>
      <c r="AD223" s="27"/>
      <c r="AE223" s="27"/>
      <c r="AF223" s="27"/>
    </row>
    <row r="224" spans="1:32" s="82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5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4"/>
      <c r="W224" s="54"/>
      <c r="X224" s="51"/>
      <c r="Y224" s="51"/>
      <c r="Z224" s="27"/>
      <c r="AA224" s="27"/>
      <c r="AB224" s="27"/>
      <c r="AC224" s="27"/>
      <c r="AD224" s="27"/>
      <c r="AE224" s="27"/>
      <c r="AF224" s="27"/>
    </row>
    <row r="225" spans="1:32" s="82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5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4"/>
      <c r="W225" s="54"/>
      <c r="X225" s="51"/>
      <c r="Y225" s="51"/>
      <c r="Z225" s="27"/>
      <c r="AA225" s="27"/>
      <c r="AB225" s="27"/>
      <c r="AC225" s="27"/>
      <c r="AD225" s="27"/>
      <c r="AE225" s="27"/>
      <c r="AF225" s="27"/>
    </row>
    <row r="226" spans="1:32" s="82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5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4"/>
      <c r="W226" s="54"/>
      <c r="X226" s="51"/>
      <c r="Y226" s="51"/>
      <c r="Z226" s="27"/>
      <c r="AA226" s="27"/>
      <c r="AB226" s="27"/>
      <c r="AC226" s="27"/>
      <c r="AD226" s="27"/>
      <c r="AE226" s="27"/>
      <c r="AF226" s="27"/>
    </row>
    <row r="227" spans="1:32" s="82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5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4"/>
      <c r="W227" s="54"/>
      <c r="X227" s="51"/>
      <c r="Y227" s="51"/>
      <c r="Z227" s="27"/>
      <c r="AA227" s="27"/>
      <c r="AB227" s="27"/>
      <c r="AC227" s="27"/>
      <c r="AD227" s="27"/>
      <c r="AE227" s="27"/>
      <c r="AF227" s="27"/>
    </row>
    <row r="228" spans="1:32" s="82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5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4"/>
      <c r="W228" s="54"/>
      <c r="X228" s="51"/>
      <c r="Y228" s="51"/>
      <c r="Z228" s="27"/>
      <c r="AA228" s="27"/>
      <c r="AB228" s="27"/>
      <c r="AC228" s="27"/>
      <c r="AD228" s="27"/>
      <c r="AE228" s="27"/>
      <c r="AF228" s="27"/>
    </row>
    <row r="229" spans="1:32" s="82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5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4"/>
      <c r="W229" s="54"/>
      <c r="X229" s="51"/>
      <c r="Y229" s="51"/>
      <c r="Z229" s="27"/>
      <c r="AA229" s="27"/>
      <c r="AB229" s="27"/>
      <c r="AC229" s="27"/>
      <c r="AD229" s="27"/>
      <c r="AE229" s="27"/>
      <c r="AF229" s="27"/>
    </row>
    <row r="230" spans="1:32" s="82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5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4"/>
      <c r="W230" s="54"/>
      <c r="X230" s="51"/>
      <c r="Y230" s="51"/>
      <c r="Z230" s="27"/>
      <c r="AA230" s="27"/>
      <c r="AB230" s="27"/>
      <c r="AC230" s="27"/>
      <c r="AD230" s="27"/>
      <c r="AE230" s="27"/>
      <c r="AF230" s="27"/>
    </row>
    <row r="231" spans="1:32" s="82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5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4"/>
      <c r="W231" s="54"/>
      <c r="X231" s="51"/>
      <c r="Y231" s="51"/>
      <c r="Z231" s="27"/>
      <c r="AA231" s="27"/>
      <c r="AB231" s="27"/>
      <c r="AC231" s="27"/>
      <c r="AD231" s="27"/>
      <c r="AE231" s="27"/>
      <c r="AF231" s="27"/>
    </row>
    <row r="232" spans="1:32" s="82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5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4"/>
      <c r="W232" s="54"/>
      <c r="X232" s="51"/>
      <c r="Y232" s="51"/>
      <c r="Z232" s="27"/>
      <c r="AA232" s="27"/>
      <c r="AB232" s="27"/>
      <c r="AC232" s="27"/>
      <c r="AD232" s="27"/>
      <c r="AE232" s="27"/>
      <c r="AF232" s="27"/>
    </row>
    <row r="233" spans="1:32" s="82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5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4"/>
      <c r="W233" s="54"/>
      <c r="X233" s="51"/>
      <c r="Y233" s="51"/>
      <c r="Z233" s="27"/>
      <c r="AA233" s="27"/>
      <c r="AB233" s="27"/>
      <c r="AC233" s="27"/>
      <c r="AD233" s="27"/>
      <c r="AE233" s="27"/>
      <c r="AF233" s="27"/>
    </row>
    <row r="234" spans="1:32" s="82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5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4"/>
      <c r="W234" s="54"/>
      <c r="X234" s="51"/>
      <c r="Y234" s="51"/>
      <c r="Z234" s="27"/>
      <c r="AA234" s="27"/>
      <c r="AB234" s="27"/>
      <c r="AC234" s="27"/>
      <c r="AD234" s="27"/>
      <c r="AE234" s="27"/>
      <c r="AF234" s="27"/>
    </row>
    <row r="235" spans="1:32" s="82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5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4"/>
      <c r="W235" s="54"/>
      <c r="X235" s="51"/>
      <c r="Y235" s="51"/>
      <c r="Z235" s="27"/>
      <c r="AA235" s="27"/>
      <c r="AB235" s="27"/>
      <c r="AC235" s="27"/>
      <c r="AD235" s="27"/>
      <c r="AE235" s="27"/>
      <c r="AF235" s="27"/>
    </row>
    <row r="236" spans="1:32" s="82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5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4"/>
      <c r="W236" s="54"/>
      <c r="X236" s="51"/>
      <c r="Y236" s="51"/>
      <c r="Z236" s="27"/>
      <c r="AA236" s="27"/>
      <c r="AB236" s="27"/>
      <c r="AC236" s="27"/>
      <c r="AD236" s="27"/>
      <c r="AE236" s="27"/>
      <c r="AF236" s="27"/>
    </row>
    <row r="237" spans="1:32" s="82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5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4"/>
      <c r="W237" s="54"/>
      <c r="X237" s="51"/>
      <c r="Y237" s="51"/>
      <c r="Z237" s="27"/>
      <c r="AA237" s="27"/>
      <c r="AB237" s="27"/>
      <c r="AC237" s="27"/>
      <c r="AD237" s="27"/>
      <c r="AE237" s="27"/>
      <c r="AF237" s="27"/>
    </row>
    <row r="238" spans="1:32" s="82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5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4"/>
      <c r="W238" s="54"/>
      <c r="X238" s="51"/>
      <c r="Y238" s="51"/>
      <c r="Z238" s="27"/>
      <c r="AA238" s="27"/>
      <c r="AB238" s="27"/>
      <c r="AC238" s="27"/>
      <c r="AD238" s="27"/>
      <c r="AE238" s="27"/>
      <c r="AF238" s="27"/>
    </row>
    <row r="239" spans="1:32" s="82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5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4"/>
      <c r="W239" s="54"/>
      <c r="X239" s="51"/>
      <c r="Y239" s="51"/>
      <c r="Z239" s="27"/>
      <c r="AA239" s="27"/>
      <c r="AB239" s="27"/>
      <c r="AC239" s="27"/>
      <c r="AD239" s="27"/>
      <c r="AE239" s="27"/>
      <c r="AF239" s="27"/>
    </row>
    <row r="240" spans="1:32" s="82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5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4"/>
      <c r="W240" s="54"/>
      <c r="X240" s="51"/>
      <c r="Y240" s="51"/>
      <c r="Z240" s="27"/>
      <c r="AA240" s="27"/>
      <c r="AB240" s="27"/>
      <c r="AC240" s="27"/>
      <c r="AD240" s="27"/>
      <c r="AE240" s="27"/>
      <c r="AF240" s="27"/>
    </row>
    <row r="241" spans="1:32" s="82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5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4"/>
      <c r="W241" s="54"/>
      <c r="X241" s="51"/>
      <c r="Y241" s="51"/>
      <c r="Z241" s="27"/>
      <c r="AA241" s="27"/>
      <c r="AB241" s="27"/>
      <c r="AC241" s="27"/>
      <c r="AD241" s="27"/>
      <c r="AE241" s="27"/>
      <c r="AF241" s="27"/>
    </row>
    <row r="242" spans="1:32" s="82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5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4"/>
      <c r="W242" s="54"/>
      <c r="X242" s="51"/>
      <c r="Y242" s="51"/>
      <c r="Z242" s="27"/>
      <c r="AA242" s="27"/>
      <c r="AB242" s="27"/>
      <c r="AC242" s="27"/>
      <c r="AD242" s="27"/>
      <c r="AE242" s="27"/>
      <c r="AF242" s="27"/>
    </row>
    <row r="243" spans="1:32" s="82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5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4"/>
      <c r="W243" s="54"/>
      <c r="X243" s="51"/>
      <c r="Y243" s="51"/>
      <c r="Z243" s="27"/>
      <c r="AA243" s="27"/>
      <c r="AB243" s="27"/>
      <c r="AC243" s="27"/>
      <c r="AD243" s="27"/>
      <c r="AE243" s="27"/>
      <c r="AF243" s="27"/>
    </row>
    <row r="244" spans="1:32" s="82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5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4"/>
      <c r="W244" s="54"/>
      <c r="X244" s="51"/>
      <c r="Y244" s="51"/>
      <c r="Z244" s="27"/>
      <c r="AA244" s="27"/>
      <c r="AB244" s="27"/>
      <c r="AC244" s="27"/>
      <c r="AD244" s="27"/>
      <c r="AE244" s="27"/>
      <c r="AF244" s="27"/>
    </row>
    <row r="245" spans="1:32" s="82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5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4"/>
      <c r="W245" s="54"/>
      <c r="X245" s="51"/>
      <c r="Y245" s="51"/>
      <c r="Z245" s="27"/>
      <c r="AA245" s="27"/>
      <c r="AB245" s="27"/>
      <c r="AC245" s="27"/>
      <c r="AD245" s="27"/>
      <c r="AE245" s="27"/>
      <c r="AF245" s="27"/>
    </row>
    <row r="246" spans="1:32" s="82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5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4"/>
      <c r="W246" s="54"/>
      <c r="X246" s="51"/>
      <c r="Y246" s="51"/>
      <c r="Z246" s="27"/>
      <c r="AA246" s="27"/>
      <c r="AB246" s="27"/>
      <c r="AC246" s="27"/>
      <c r="AD246" s="27"/>
      <c r="AE246" s="27"/>
      <c r="AF246" s="27"/>
    </row>
    <row r="247" spans="1:32" s="82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5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4"/>
      <c r="W247" s="54"/>
      <c r="X247" s="51"/>
      <c r="Y247" s="51"/>
      <c r="Z247" s="27"/>
      <c r="AA247" s="27"/>
      <c r="AB247" s="27"/>
      <c r="AC247" s="27"/>
      <c r="AD247" s="27"/>
      <c r="AE247" s="27"/>
      <c r="AF247" s="27"/>
    </row>
    <row r="248" spans="1:32" s="82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5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4"/>
      <c r="W248" s="54"/>
      <c r="X248" s="51"/>
      <c r="Y248" s="51"/>
      <c r="Z248" s="27"/>
      <c r="AA248" s="27"/>
      <c r="AB248" s="27"/>
      <c r="AC248" s="27"/>
      <c r="AD248" s="27"/>
      <c r="AE248" s="27"/>
      <c r="AF248" s="27"/>
    </row>
    <row r="249" spans="1:32" s="82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5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4"/>
      <c r="W249" s="54"/>
      <c r="X249" s="51"/>
      <c r="Y249" s="51"/>
      <c r="Z249" s="27"/>
      <c r="AA249" s="27"/>
      <c r="AB249" s="27"/>
      <c r="AC249" s="27"/>
      <c r="AD249" s="27"/>
      <c r="AE249" s="27"/>
      <c r="AF249" s="27"/>
    </row>
    <row r="250" spans="1:32" s="82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5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4"/>
      <c r="W250" s="54"/>
      <c r="X250" s="51"/>
      <c r="Y250" s="51"/>
      <c r="Z250" s="27"/>
      <c r="AA250" s="27"/>
      <c r="AB250" s="27"/>
      <c r="AC250" s="27"/>
      <c r="AD250" s="27"/>
      <c r="AE250" s="27"/>
      <c r="AF250" s="27"/>
    </row>
    <row r="251" spans="1:32" s="82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5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4"/>
      <c r="W251" s="54"/>
      <c r="X251" s="51"/>
      <c r="Y251" s="51"/>
      <c r="Z251" s="27"/>
      <c r="AA251" s="27"/>
      <c r="AB251" s="27"/>
      <c r="AC251" s="27"/>
      <c r="AD251" s="27"/>
      <c r="AE251" s="27"/>
      <c r="AF251" s="27"/>
    </row>
    <row r="252" spans="1:32" s="82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5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4"/>
      <c r="W252" s="54"/>
      <c r="X252" s="51"/>
      <c r="Y252" s="51"/>
      <c r="Z252" s="27"/>
      <c r="AA252" s="27"/>
      <c r="AB252" s="27"/>
      <c r="AC252" s="27"/>
      <c r="AD252" s="27"/>
      <c r="AE252" s="27"/>
      <c r="AF252" s="27"/>
    </row>
    <row r="253" spans="1:32" s="82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5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4"/>
      <c r="W253" s="54"/>
      <c r="X253" s="51"/>
      <c r="Y253" s="51"/>
      <c r="Z253" s="27"/>
      <c r="AA253" s="27"/>
      <c r="AB253" s="27"/>
      <c r="AC253" s="27"/>
      <c r="AD253" s="27"/>
      <c r="AE253" s="27"/>
      <c r="AF253" s="27"/>
    </row>
    <row r="254" spans="1:32" s="82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5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4"/>
      <c r="W254" s="54"/>
      <c r="X254" s="51"/>
      <c r="Y254" s="51"/>
      <c r="Z254" s="27"/>
      <c r="AA254" s="27"/>
      <c r="AB254" s="27"/>
      <c r="AC254" s="27"/>
      <c r="AD254" s="27"/>
      <c r="AE254" s="27"/>
      <c r="AF254" s="27"/>
    </row>
    <row r="255" spans="1:32" s="82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5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4"/>
      <c r="W255" s="54"/>
      <c r="X255" s="51"/>
      <c r="Y255" s="51"/>
      <c r="Z255" s="27"/>
      <c r="AA255" s="27"/>
      <c r="AB255" s="27"/>
      <c r="AC255" s="27"/>
      <c r="AD255" s="27"/>
      <c r="AE255" s="27"/>
      <c r="AF255" s="27"/>
    </row>
    <row r="256" spans="1:32" s="82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5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4"/>
      <c r="W256" s="54"/>
      <c r="X256" s="51"/>
      <c r="Y256" s="51"/>
      <c r="Z256" s="27"/>
      <c r="AA256" s="27"/>
      <c r="AB256" s="27"/>
      <c r="AC256" s="27"/>
      <c r="AD256" s="27"/>
      <c r="AE256" s="27"/>
      <c r="AF256" s="27"/>
    </row>
    <row r="257" spans="1:32" s="82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5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4"/>
      <c r="W257" s="54"/>
      <c r="X257" s="51"/>
      <c r="Y257" s="51"/>
      <c r="Z257" s="27"/>
      <c r="AA257" s="27"/>
      <c r="AB257" s="27"/>
      <c r="AC257" s="27"/>
      <c r="AD257" s="27"/>
      <c r="AE257" s="27"/>
      <c r="AF257" s="27"/>
    </row>
    <row r="258" spans="1:32" s="82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5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4"/>
      <c r="W258" s="54"/>
      <c r="X258" s="51"/>
      <c r="Y258" s="51"/>
      <c r="Z258" s="27"/>
      <c r="AA258" s="27"/>
      <c r="AB258" s="27"/>
      <c r="AC258" s="27"/>
      <c r="AD258" s="27"/>
      <c r="AE258" s="27"/>
      <c r="AF258" s="27"/>
    </row>
    <row r="259" spans="1:32" s="82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5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4"/>
      <c r="W259" s="54"/>
      <c r="X259" s="51"/>
      <c r="Y259" s="51"/>
      <c r="Z259" s="27"/>
      <c r="AA259" s="27"/>
      <c r="AB259" s="27"/>
      <c r="AC259" s="27"/>
      <c r="AD259" s="27"/>
      <c r="AE259" s="27"/>
      <c r="AF259" s="27"/>
    </row>
    <row r="260" spans="1:32" s="82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5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4"/>
      <c r="W260" s="54"/>
      <c r="X260" s="51"/>
      <c r="Y260" s="51"/>
      <c r="Z260" s="27"/>
      <c r="AA260" s="27"/>
      <c r="AB260" s="27"/>
      <c r="AC260" s="27"/>
      <c r="AD260" s="27"/>
      <c r="AE260" s="27"/>
      <c r="AF260" s="27"/>
    </row>
    <row r="261" spans="1:32" s="82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5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4"/>
      <c r="W261" s="54"/>
      <c r="X261" s="51"/>
      <c r="Y261" s="51"/>
      <c r="Z261" s="27"/>
      <c r="AA261" s="27"/>
      <c r="AB261" s="27"/>
      <c r="AC261" s="27"/>
      <c r="AD261" s="27"/>
      <c r="AE261" s="27"/>
      <c r="AF261" s="27"/>
    </row>
    <row r="262" spans="1:32" s="82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5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4"/>
      <c r="W262" s="54"/>
      <c r="X262" s="51"/>
      <c r="Y262" s="51"/>
      <c r="Z262" s="27"/>
      <c r="AA262" s="27"/>
      <c r="AB262" s="27"/>
      <c r="AC262" s="27"/>
      <c r="AD262" s="27"/>
      <c r="AE262" s="27"/>
      <c r="AF262" s="27"/>
    </row>
    <row r="263" spans="1:32" s="82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5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4"/>
      <c r="W263" s="54"/>
      <c r="X263" s="51"/>
      <c r="Y263" s="51"/>
      <c r="Z263" s="27"/>
      <c r="AA263" s="27"/>
      <c r="AB263" s="27"/>
      <c r="AC263" s="27"/>
      <c r="AD263" s="27"/>
      <c r="AE263" s="27"/>
      <c r="AF263" s="27"/>
    </row>
    <row r="264" spans="1:32" s="82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5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4"/>
      <c r="W264" s="54"/>
      <c r="X264" s="51"/>
      <c r="Y264" s="51"/>
      <c r="Z264" s="27"/>
      <c r="AA264" s="27"/>
      <c r="AB264" s="27"/>
      <c r="AC264" s="27"/>
      <c r="AD264" s="27"/>
      <c r="AE264" s="27"/>
      <c r="AF264" s="27"/>
    </row>
    <row r="265" spans="1:32" s="82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5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4"/>
      <c r="W265" s="54"/>
      <c r="X265" s="51"/>
      <c r="Y265" s="51"/>
      <c r="Z265" s="27"/>
      <c r="AA265" s="27"/>
      <c r="AB265" s="27"/>
      <c r="AC265" s="27"/>
      <c r="AD265" s="27"/>
      <c r="AE265" s="27"/>
      <c r="AF265" s="27"/>
    </row>
    <row r="266" spans="1:32" s="82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5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4"/>
      <c r="W266" s="54"/>
      <c r="X266" s="51"/>
      <c r="Y266" s="51"/>
      <c r="Z266" s="27"/>
      <c r="AA266" s="27"/>
      <c r="AB266" s="27"/>
      <c r="AC266" s="27"/>
      <c r="AD266" s="27"/>
      <c r="AE266" s="27"/>
      <c r="AF266" s="27"/>
    </row>
    <row r="267" spans="1:32" s="82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5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4"/>
      <c r="W267" s="54"/>
      <c r="X267" s="51"/>
      <c r="Y267" s="51"/>
      <c r="Z267" s="27"/>
      <c r="AA267" s="27"/>
      <c r="AB267" s="27"/>
      <c r="AC267" s="27"/>
      <c r="AD267" s="27"/>
      <c r="AE267" s="27"/>
      <c r="AF267" s="27"/>
    </row>
    <row r="268" spans="1:32" s="82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5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4"/>
      <c r="W268" s="54"/>
      <c r="X268" s="51"/>
      <c r="Y268" s="51"/>
      <c r="Z268" s="27"/>
      <c r="AA268" s="27"/>
      <c r="AB268" s="27"/>
      <c r="AC268" s="27"/>
      <c r="AD268" s="27"/>
      <c r="AE268" s="27"/>
      <c r="AF268" s="27"/>
    </row>
    <row r="269" spans="1:32" s="82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5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4"/>
      <c r="W269" s="54"/>
      <c r="X269" s="51"/>
      <c r="Y269" s="51"/>
      <c r="Z269" s="27"/>
      <c r="AA269" s="27"/>
      <c r="AB269" s="27"/>
      <c r="AC269" s="27"/>
      <c r="AD269" s="27"/>
      <c r="AE269" s="27"/>
      <c r="AF269" s="27"/>
    </row>
    <row r="270" spans="1:32" s="82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5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4"/>
      <c r="W270" s="54"/>
      <c r="X270" s="51"/>
      <c r="Y270" s="51"/>
      <c r="Z270" s="27"/>
      <c r="AA270" s="27"/>
      <c r="AB270" s="27"/>
      <c r="AC270" s="27"/>
      <c r="AD270" s="27"/>
      <c r="AE270" s="27"/>
      <c r="AF270" s="27"/>
    </row>
    <row r="271" spans="1:32" s="82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5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4"/>
      <c r="W271" s="54"/>
      <c r="X271" s="51"/>
      <c r="Y271" s="51"/>
      <c r="Z271" s="27"/>
      <c r="AA271" s="27"/>
      <c r="AB271" s="27"/>
      <c r="AC271" s="27"/>
      <c r="AD271" s="27"/>
      <c r="AE271" s="27"/>
      <c r="AF271" s="27"/>
    </row>
    <row r="272" spans="1:32" s="82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5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4"/>
      <c r="W272" s="54"/>
      <c r="X272" s="51"/>
      <c r="Y272" s="51"/>
      <c r="Z272" s="27"/>
      <c r="AA272" s="27"/>
      <c r="AB272" s="27"/>
      <c r="AC272" s="27"/>
      <c r="AD272" s="27"/>
      <c r="AE272" s="27"/>
      <c r="AF272" s="27"/>
    </row>
    <row r="273" spans="1:32" s="82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5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4"/>
      <c r="W273" s="54"/>
      <c r="X273" s="51"/>
      <c r="Y273" s="51"/>
      <c r="Z273" s="27"/>
      <c r="AA273" s="27"/>
      <c r="AB273" s="27"/>
      <c r="AC273" s="27"/>
      <c r="AD273" s="27"/>
      <c r="AE273" s="27"/>
      <c r="AF273" s="27"/>
    </row>
    <row r="274" spans="1:32" s="82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5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4"/>
      <c r="W274" s="54"/>
      <c r="X274" s="51"/>
      <c r="Y274" s="51"/>
      <c r="Z274" s="27"/>
      <c r="AA274" s="27"/>
      <c r="AB274" s="27"/>
      <c r="AC274" s="27"/>
      <c r="AD274" s="27"/>
      <c r="AE274" s="27"/>
      <c r="AF274" s="27"/>
    </row>
    <row r="275" spans="1:32" s="82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5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4"/>
      <c r="W275" s="54"/>
      <c r="X275" s="51"/>
      <c r="Y275" s="51"/>
      <c r="Z275" s="27"/>
      <c r="AA275" s="27"/>
      <c r="AB275" s="27"/>
      <c r="AC275" s="27"/>
      <c r="AD275" s="27"/>
      <c r="AE275" s="27"/>
      <c r="AF275" s="27"/>
    </row>
    <row r="276" spans="1:32" s="82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5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4"/>
      <c r="W276" s="54"/>
      <c r="X276" s="51"/>
      <c r="Y276" s="51"/>
      <c r="Z276" s="27"/>
      <c r="AA276" s="27"/>
      <c r="AB276" s="27"/>
      <c r="AC276" s="27"/>
      <c r="AD276" s="27"/>
      <c r="AE276" s="27"/>
      <c r="AF276" s="27"/>
    </row>
    <row r="277" spans="1:32" s="82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5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4"/>
      <c r="W277" s="54"/>
      <c r="X277" s="51"/>
      <c r="Y277" s="51"/>
      <c r="Z277" s="27"/>
      <c r="AA277" s="27"/>
      <c r="AB277" s="27"/>
      <c r="AC277" s="27"/>
      <c r="AD277" s="27"/>
      <c r="AE277" s="27"/>
      <c r="AF277" s="27"/>
    </row>
    <row r="278" spans="1:32" s="82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5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4"/>
      <c r="W278" s="54"/>
      <c r="X278" s="51"/>
      <c r="Y278" s="51"/>
      <c r="Z278" s="27"/>
      <c r="AA278" s="27"/>
      <c r="AB278" s="27"/>
      <c r="AC278" s="27"/>
      <c r="AD278" s="27"/>
      <c r="AE278" s="27"/>
      <c r="AF278" s="27"/>
    </row>
    <row r="279" spans="1:32" s="82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5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4"/>
      <c r="W279" s="54"/>
      <c r="X279" s="51"/>
      <c r="Y279" s="51"/>
      <c r="Z279" s="27"/>
      <c r="AA279" s="27"/>
      <c r="AB279" s="27"/>
      <c r="AC279" s="27"/>
      <c r="AD279" s="27"/>
      <c r="AE279" s="27"/>
      <c r="AF279" s="27"/>
    </row>
    <row r="280" spans="1:32" s="82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5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4"/>
      <c r="W280" s="54"/>
      <c r="X280" s="51"/>
      <c r="Y280" s="51"/>
      <c r="Z280" s="27"/>
      <c r="AA280" s="27"/>
      <c r="AB280" s="27"/>
      <c r="AC280" s="27"/>
      <c r="AD280" s="27"/>
      <c r="AE280" s="27"/>
      <c r="AF280" s="27"/>
    </row>
    <row r="281" spans="1:32" s="82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5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4"/>
      <c r="W281" s="54"/>
      <c r="X281" s="51"/>
      <c r="Y281" s="51"/>
      <c r="Z281" s="27"/>
      <c r="AA281" s="27"/>
      <c r="AB281" s="27"/>
      <c r="AC281" s="27"/>
      <c r="AD281" s="27"/>
      <c r="AE281" s="27"/>
      <c r="AF281" s="27"/>
    </row>
    <row r="282" spans="1:32" s="82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5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4"/>
      <c r="W282" s="54"/>
      <c r="X282" s="51"/>
      <c r="Y282" s="51"/>
      <c r="Z282" s="27"/>
      <c r="AA282" s="27"/>
      <c r="AB282" s="27"/>
      <c r="AC282" s="27"/>
      <c r="AD282" s="27"/>
      <c r="AE282" s="27"/>
      <c r="AF282" s="27"/>
    </row>
    <row r="283" spans="1:32" s="82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5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4"/>
      <c r="W283" s="54"/>
      <c r="X283" s="51"/>
      <c r="Y283" s="51"/>
      <c r="Z283" s="27"/>
      <c r="AA283" s="27"/>
      <c r="AB283" s="27"/>
      <c r="AC283" s="27"/>
      <c r="AD283" s="27"/>
      <c r="AE283" s="27"/>
      <c r="AF283" s="27"/>
    </row>
    <row r="284" spans="1:32" s="82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5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4"/>
      <c r="W284" s="54"/>
      <c r="X284" s="51"/>
      <c r="Y284" s="51"/>
      <c r="Z284" s="27"/>
      <c r="AA284" s="27"/>
      <c r="AB284" s="27"/>
      <c r="AC284" s="27"/>
      <c r="AD284" s="27"/>
      <c r="AE284" s="27"/>
      <c r="AF284" s="27"/>
    </row>
    <row r="285" spans="1:32" s="82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5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4"/>
      <c r="W285" s="54"/>
      <c r="X285" s="51"/>
      <c r="Y285" s="51"/>
      <c r="Z285" s="27"/>
      <c r="AA285" s="27"/>
      <c r="AB285" s="27"/>
      <c r="AC285" s="27"/>
      <c r="AD285" s="27"/>
      <c r="AE285" s="27"/>
      <c r="AF285" s="27"/>
    </row>
    <row r="286" spans="1:32" s="82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5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4"/>
      <c r="W286" s="54"/>
      <c r="X286" s="51"/>
      <c r="Y286" s="51"/>
      <c r="Z286" s="27"/>
      <c r="AA286" s="27"/>
      <c r="AB286" s="27"/>
      <c r="AC286" s="27"/>
      <c r="AD286" s="27"/>
      <c r="AE286" s="27"/>
      <c r="AF286" s="27"/>
    </row>
    <row r="287" spans="1:32" s="82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5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4"/>
      <c r="W287" s="54"/>
      <c r="X287" s="51"/>
      <c r="Y287" s="51"/>
      <c r="Z287" s="27"/>
      <c r="AA287" s="27"/>
      <c r="AB287" s="27"/>
      <c r="AC287" s="27"/>
      <c r="AD287" s="27"/>
      <c r="AE287" s="27"/>
      <c r="AF287" s="27"/>
    </row>
    <row r="288" spans="1:32" s="82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5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4"/>
      <c r="W288" s="54"/>
      <c r="X288" s="51"/>
      <c r="Y288" s="51"/>
      <c r="Z288" s="27"/>
      <c r="AA288" s="27"/>
      <c r="AB288" s="27"/>
      <c r="AC288" s="27"/>
      <c r="AD288" s="27"/>
      <c r="AE288" s="27"/>
      <c r="AF288" s="27"/>
    </row>
    <row r="289" spans="1:32" s="82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5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4"/>
      <c r="W289" s="54"/>
      <c r="X289" s="51"/>
      <c r="Y289" s="51"/>
      <c r="Z289" s="27"/>
      <c r="AA289" s="27"/>
      <c r="AB289" s="27"/>
      <c r="AC289" s="27"/>
      <c r="AD289" s="27"/>
      <c r="AE289" s="27"/>
      <c r="AF289" s="27"/>
    </row>
    <row r="290" spans="1:32" s="82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5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4"/>
      <c r="W290" s="54"/>
      <c r="X290" s="51"/>
      <c r="Y290" s="51"/>
      <c r="Z290" s="27"/>
      <c r="AA290" s="27"/>
      <c r="AB290" s="27"/>
      <c r="AC290" s="27"/>
      <c r="AD290" s="27"/>
      <c r="AE290" s="27"/>
      <c r="AF290" s="27"/>
    </row>
    <row r="291" spans="1:32" s="82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5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4"/>
      <c r="W291" s="54"/>
      <c r="X291" s="51"/>
      <c r="Y291" s="51"/>
      <c r="Z291" s="27"/>
      <c r="AA291" s="27"/>
      <c r="AB291" s="27"/>
      <c r="AC291" s="27"/>
      <c r="AD291" s="27"/>
      <c r="AE291" s="27"/>
      <c r="AF291" s="27"/>
    </row>
    <row r="292" spans="1:32" s="82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5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4"/>
      <c r="W292" s="54"/>
      <c r="X292" s="51"/>
      <c r="Y292" s="51"/>
      <c r="Z292" s="27"/>
      <c r="AA292" s="27"/>
      <c r="AB292" s="27"/>
      <c r="AC292" s="27"/>
      <c r="AD292" s="27"/>
      <c r="AE292" s="27"/>
      <c r="AF292" s="27"/>
    </row>
    <row r="293" spans="1:32" s="82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5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4"/>
      <c r="W293" s="54"/>
      <c r="X293" s="51"/>
      <c r="Y293" s="51"/>
      <c r="Z293" s="27"/>
      <c r="AA293" s="27"/>
      <c r="AB293" s="27"/>
      <c r="AC293" s="27"/>
      <c r="AD293" s="27"/>
      <c r="AE293" s="27"/>
      <c r="AF293" s="27"/>
    </row>
    <row r="294" spans="1:32" s="82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5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4"/>
      <c r="W294" s="54"/>
      <c r="X294" s="51"/>
      <c r="Y294" s="51"/>
      <c r="Z294" s="27"/>
      <c r="AA294" s="27"/>
      <c r="AB294" s="27"/>
      <c r="AC294" s="27"/>
      <c r="AD294" s="27"/>
      <c r="AE294" s="27"/>
      <c r="AF294" s="27"/>
    </row>
    <row r="295" spans="1:32" s="82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5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4"/>
      <c r="W295" s="54"/>
      <c r="X295" s="51"/>
      <c r="Y295" s="51"/>
      <c r="Z295" s="27"/>
      <c r="AA295" s="27"/>
      <c r="AB295" s="27"/>
      <c r="AC295" s="27"/>
      <c r="AD295" s="27"/>
      <c r="AE295" s="27"/>
      <c r="AF295" s="27"/>
    </row>
    <row r="296" spans="1:32" s="82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5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4"/>
      <c r="W296" s="54"/>
      <c r="X296" s="51"/>
      <c r="Y296" s="51"/>
      <c r="Z296" s="27"/>
      <c r="AA296" s="27"/>
      <c r="AB296" s="27"/>
      <c r="AC296" s="27"/>
      <c r="AD296" s="27"/>
      <c r="AE296" s="27"/>
      <c r="AF296" s="27"/>
    </row>
    <row r="297" spans="1:32" s="82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5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4"/>
      <c r="W297" s="54"/>
      <c r="X297" s="51"/>
      <c r="Y297" s="51"/>
      <c r="Z297" s="27"/>
      <c r="AA297" s="27"/>
      <c r="AB297" s="27"/>
      <c r="AC297" s="27"/>
      <c r="AD297" s="27"/>
      <c r="AE297" s="27"/>
      <c r="AF297" s="27"/>
    </row>
    <row r="298" spans="1:32" s="82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5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4"/>
      <c r="W298" s="54"/>
      <c r="X298" s="51"/>
      <c r="Y298" s="51"/>
      <c r="Z298" s="27"/>
      <c r="AA298" s="27"/>
      <c r="AB298" s="27"/>
      <c r="AC298" s="27"/>
      <c r="AD298" s="27"/>
      <c r="AE298" s="27"/>
      <c r="AF298" s="27"/>
    </row>
    <row r="299" spans="1:32" s="82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5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4"/>
      <c r="W299" s="54"/>
      <c r="X299" s="51"/>
      <c r="Y299" s="51"/>
      <c r="Z299" s="27"/>
      <c r="AA299" s="27"/>
      <c r="AB299" s="27"/>
      <c r="AC299" s="27"/>
      <c r="AD299" s="27"/>
      <c r="AE299" s="27"/>
      <c r="AF299" s="27"/>
    </row>
    <row r="300" spans="1:32" s="82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5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4"/>
      <c r="W300" s="54"/>
      <c r="X300" s="51"/>
      <c r="Y300" s="51"/>
      <c r="Z300" s="27"/>
      <c r="AA300" s="27"/>
      <c r="AB300" s="27"/>
      <c r="AC300" s="27"/>
      <c r="AD300" s="27"/>
      <c r="AE300" s="27"/>
      <c r="AF300" s="27"/>
    </row>
    <row r="301" spans="1:32" s="82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5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4"/>
      <c r="W301" s="54"/>
      <c r="X301" s="51"/>
      <c r="Y301" s="51"/>
      <c r="Z301" s="27"/>
      <c r="AA301" s="27"/>
      <c r="AB301" s="27"/>
      <c r="AC301" s="27"/>
      <c r="AD301" s="27"/>
      <c r="AE301" s="27"/>
      <c r="AF301" s="27"/>
    </row>
    <row r="302" spans="1:32" s="82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5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4"/>
      <c r="W302" s="54"/>
      <c r="X302" s="51"/>
      <c r="Y302" s="51"/>
      <c r="Z302" s="27"/>
      <c r="AA302" s="27"/>
      <c r="AB302" s="27"/>
      <c r="AC302" s="27"/>
      <c r="AD302" s="27"/>
      <c r="AE302" s="27"/>
      <c r="AF302" s="27"/>
    </row>
    <row r="303" spans="1:32" s="82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5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4"/>
      <c r="W303" s="54"/>
      <c r="X303" s="51"/>
      <c r="Y303" s="51"/>
      <c r="Z303" s="27"/>
      <c r="AA303" s="27"/>
      <c r="AB303" s="27"/>
      <c r="AC303" s="27"/>
      <c r="AD303" s="27"/>
      <c r="AE303" s="27"/>
      <c r="AF303" s="27"/>
    </row>
    <row r="304" spans="1:32" s="82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5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4"/>
      <c r="W304" s="54"/>
      <c r="X304" s="51"/>
      <c r="Y304" s="51"/>
      <c r="Z304" s="27"/>
      <c r="AA304" s="27"/>
      <c r="AB304" s="27"/>
      <c r="AC304" s="27"/>
      <c r="AD304" s="27"/>
      <c r="AE304" s="27"/>
      <c r="AF304" s="27"/>
    </row>
    <row r="305" spans="1:32" s="82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5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4"/>
      <c r="W305" s="54"/>
      <c r="X305" s="51"/>
      <c r="Y305" s="51"/>
      <c r="Z305" s="27"/>
      <c r="AA305" s="27"/>
      <c r="AB305" s="27"/>
      <c r="AC305" s="27"/>
      <c r="AD305" s="27"/>
      <c r="AE305" s="27"/>
      <c r="AF305" s="27"/>
    </row>
    <row r="306" spans="1:32" s="82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5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4"/>
      <c r="W306" s="54"/>
      <c r="X306" s="51"/>
      <c r="Y306" s="51"/>
      <c r="Z306" s="27"/>
      <c r="AA306" s="27"/>
      <c r="AB306" s="27"/>
      <c r="AC306" s="27"/>
      <c r="AD306" s="27"/>
      <c r="AE306" s="27"/>
      <c r="AF306" s="27"/>
    </row>
    <row r="307" spans="1:32" s="82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5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4"/>
      <c r="W307" s="54"/>
      <c r="X307" s="51"/>
      <c r="Y307" s="51"/>
      <c r="Z307" s="27"/>
      <c r="AA307" s="27"/>
      <c r="AB307" s="27"/>
      <c r="AC307" s="27"/>
      <c r="AD307" s="27"/>
      <c r="AE307" s="27"/>
      <c r="AF307" s="27"/>
    </row>
    <row r="308" spans="1:32" s="82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5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4"/>
      <c r="W308" s="54"/>
      <c r="X308" s="51"/>
      <c r="Y308" s="51"/>
      <c r="Z308" s="27"/>
      <c r="AA308" s="27"/>
      <c r="AB308" s="27"/>
      <c r="AC308" s="27"/>
      <c r="AD308" s="27"/>
      <c r="AE308" s="27"/>
      <c r="AF308" s="27"/>
    </row>
    <row r="309" spans="1:32" s="82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5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4"/>
      <c r="W309" s="54"/>
      <c r="X309" s="51"/>
      <c r="Y309" s="51"/>
      <c r="Z309" s="27"/>
      <c r="AA309" s="27"/>
      <c r="AB309" s="27"/>
      <c r="AC309" s="27"/>
      <c r="AD309" s="27"/>
      <c r="AE309" s="27"/>
      <c r="AF309" s="27"/>
    </row>
    <row r="310" spans="1:32" s="82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5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4"/>
      <c r="W310" s="54"/>
      <c r="X310" s="51"/>
      <c r="Y310" s="51"/>
      <c r="Z310" s="27"/>
      <c r="AA310" s="27"/>
      <c r="AB310" s="27"/>
      <c r="AC310" s="27"/>
      <c r="AD310" s="27"/>
      <c r="AE310" s="27"/>
      <c r="AF310" s="27"/>
    </row>
    <row r="311" spans="1:32" s="82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5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4"/>
      <c r="W311" s="54"/>
      <c r="X311" s="51"/>
      <c r="Y311" s="51"/>
      <c r="Z311" s="27"/>
      <c r="AA311" s="27"/>
      <c r="AB311" s="27"/>
      <c r="AC311" s="27"/>
      <c r="AD311" s="27"/>
      <c r="AE311" s="27"/>
      <c r="AF311" s="27"/>
    </row>
    <row r="312" spans="1:32" s="82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5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4"/>
      <c r="W312" s="54"/>
      <c r="X312" s="51"/>
      <c r="Y312" s="51"/>
      <c r="Z312" s="27"/>
      <c r="AA312" s="27"/>
      <c r="AB312" s="27"/>
      <c r="AC312" s="27"/>
      <c r="AD312" s="27"/>
      <c r="AE312" s="27"/>
      <c r="AF312" s="27"/>
    </row>
    <row r="313" spans="1:32" s="82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5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4"/>
      <c r="W313" s="54"/>
      <c r="X313" s="51"/>
      <c r="Y313" s="51"/>
      <c r="Z313" s="27"/>
      <c r="AA313" s="27"/>
      <c r="AB313" s="27"/>
      <c r="AC313" s="27"/>
      <c r="AD313" s="27"/>
      <c r="AE313" s="27"/>
      <c r="AF313" s="27"/>
    </row>
    <row r="314" spans="1:32" s="82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5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4"/>
      <c r="W314" s="54"/>
      <c r="X314" s="51"/>
      <c r="Y314" s="51"/>
      <c r="Z314" s="27"/>
      <c r="AA314" s="27"/>
      <c r="AB314" s="27"/>
      <c r="AC314" s="27"/>
      <c r="AD314" s="27"/>
      <c r="AE314" s="27"/>
      <c r="AF314" s="27"/>
    </row>
    <row r="315" spans="1:32" s="82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5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4"/>
      <c r="W315" s="54"/>
      <c r="X315" s="51"/>
      <c r="Y315" s="51"/>
      <c r="Z315" s="27"/>
      <c r="AA315" s="27"/>
      <c r="AB315" s="27"/>
      <c r="AC315" s="27"/>
      <c r="AD315" s="27"/>
      <c r="AE315" s="27"/>
      <c r="AF315" s="27"/>
    </row>
    <row r="316" spans="1:32" s="82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5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4"/>
      <c r="W316" s="54"/>
      <c r="X316" s="51"/>
      <c r="Y316" s="51"/>
      <c r="Z316" s="27"/>
      <c r="AA316" s="27"/>
      <c r="AB316" s="27"/>
      <c r="AC316" s="27"/>
      <c r="AD316" s="27"/>
      <c r="AE316" s="27"/>
      <c r="AF316" s="27"/>
    </row>
    <row r="317" spans="1:32" s="82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5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4"/>
      <c r="W317" s="54"/>
      <c r="X317" s="51"/>
      <c r="Y317" s="51"/>
      <c r="Z317" s="27"/>
      <c r="AA317" s="27"/>
      <c r="AB317" s="27"/>
      <c r="AC317" s="27"/>
      <c r="AD317" s="27"/>
      <c r="AE317" s="27"/>
      <c r="AF317" s="27"/>
    </row>
    <row r="318" spans="1:32" s="82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5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4"/>
      <c r="W318" s="54"/>
      <c r="X318" s="51"/>
      <c r="Y318" s="51"/>
      <c r="Z318" s="27"/>
      <c r="AA318" s="27"/>
      <c r="AB318" s="27"/>
      <c r="AC318" s="27"/>
      <c r="AD318" s="27"/>
      <c r="AE318" s="27"/>
      <c r="AF318" s="27"/>
    </row>
    <row r="319" spans="1:32" s="82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5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4"/>
      <c r="W319" s="54"/>
      <c r="X319" s="51"/>
      <c r="Y319" s="51"/>
      <c r="Z319" s="27"/>
      <c r="AA319" s="27"/>
      <c r="AB319" s="27"/>
      <c r="AC319" s="27"/>
      <c r="AD319" s="27"/>
      <c r="AE319" s="27"/>
      <c r="AF319" s="27"/>
    </row>
    <row r="320" spans="1:32" s="82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5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4"/>
      <c r="W320" s="54"/>
      <c r="X320" s="51"/>
      <c r="Y320" s="51"/>
      <c r="Z320" s="27"/>
      <c r="AA320" s="27"/>
      <c r="AB320" s="27"/>
      <c r="AC320" s="27"/>
      <c r="AD320" s="27"/>
      <c r="AE320" s="27"/>
      <c r="AF320" s="27"/>
    </row>
    <row r="321" spans="1:32" s="82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5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4"/>
      <c r="W321" s="54"/>
      <c r="X321" s="51"/>
      <c r="Y321" s="51"/>
      <c r="Z321" s="27"/>
      <c r="AA321" s="27"/>
      <c r="AB321" s="27"/>
      <c r="AC321" s="27"/>
      <c r="AD321" s="27"/>
      <c r="AE321" s="27"/>
      <c r="AF321" s="27"/>
    </row>
    <row r="322" spans="1:32" s="82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5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4"/>
      <c r="W322" s="54"/>
      <c r="X322" s="51"/>
      <c r="Y322" s="51"/>
      <c r="Z322" s="27"/>
      <c r="AA322" s="27"/>
      <c r="AB322" s="27"/>
      <c r="AC322" s="27"/>
      <c r="AD322" s="27"/>
      <c r="AE322" s="27"/>
      <c r="AF322" s="27"/>
    </row>
    <row r="323" spans="1:32" s="82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5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4"/>
      <c r="W323" s="54"/>
      <c r="X323" s="51"/>
      <c r="Y323" s="51"/>
      <c r="Z323" s="27"/>
      <c r="AA323" s="27"/>
      <c r="AB323" s="27"/>
      <c r="AC323" s="27"/>
      <c r="AD323" s="27"/>
      <c r="AE323" s="27"/>
      <c r="AF323" s="27"/>
    </row>
    <row r="324" spans="1:32" s="82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5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4"/>
      <c r="W324" s="54"/>
      <c r="X324" s="51"/>
      <c r="Y324" s="51"/>
      <c r="Z324" s="27"/>
      <c r="AA324" s="27"/>
      <c r="AB324" s="27"/>
      <c r="AC324" s="27"/>
      <c r="AD324" s="27"/>
      <c r="AE324" s="27"/>
      <c r="AF324" s="27"/>
    </row>
    <row r="325" spans="1:32" s="82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5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4"/>
      <c r="W325" s="54"/>
      <c r="X325" s="51"/>
      <c r="Y325" s="51"/>
      <c r="Z325" s="27"/>
      <c r="AA325" s="27"/>
      <c r="AB325" s="27"/>
      <c r="AC325" s="27"/>
      <c r="AD325" s="27"/>
      <c r="AE325" s="27"/>
      <c r="AF325" s="27"/>
    </row>
    <row r="326" spans="1:32" s="82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5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4"/>
      <c r="W326" s="54"/>
      <c r="X326" s="51"/>
      <c r="Y326" s="51"/>
      <c r="Z326" s="27"/>
      <c r="AA326" s="27"/>
      <c r="AB326" s="27"/>
      <c r="AC326" s="27"/>
      <c r="AD326" s="27"/>
      <c r="AE326" s="27"/>
      <c r="AF326" s="27"/>
    </row>
    <row r="327" spans="1:32" s="82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5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4"/>
      <c r="W327" s="54"/>
      <c r="X327" s="51"/>
      <c r="Y327" s="51"/>
      <c r="Z327" s="27"/>
      <c r="AA327" s="27"/>
      <c r="AB327" s="27"/>
      <c r="AC327" s="27"/>
      <c r="AD327" s="27"/>
      <c r="AE327" s="27"/>
      <c r="AF327" s="27"/>
    </row>
    <row r="328" spans="1:32" s="82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5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4"/>
      <c r="W328" s="54"/>
      <c r="X328" s="51"/>
      <c r="Y328" s="51"/>
      <c r="Z328" s="27"/>
      <c r="AA328" s="27"/>
      <c r="AB328" s="27"/>
      <c r="AC328" s="27"/>
      <c r="AD328" s="27"/>
      <c r="AE328" s="27"/>
      <c r="AF328" s="27"/>
    </row>
    <row r="329" spans="1:32" s="82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5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4"/>
      <c r="W329" s="54"/>
      <c r="X329" s="51"/>
      <c r="Y329" s="51"/>
      <c r="Z329" s="27"/>
      <c r="AA329" s="27"/>
      <c r="AB329" s="27"/>
      <c r="AC329" s="27"/>
      <c r="AD329" s="27"/>
      <c r="AE329" s="27"/>
      <c r="AF329" s="27"/>
    </row>
    <row r="330" spans="1:32" s="82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5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4"/>
      <c r="W330" s="54"/>
      <c r="X330" s="51"/>
      <c r="Y330" s="51"/>
      <c r="Z330" s="27"/>
      <c r="AA330" s="27"/>
      <c r="AB330" s="27"/>
      <c r="AC330" s="27"/>
      <c r="AD330" s="27"/>
      <c r="AE330" s="27"/>
      <c r="AF330" s="27"/>
    </row>
    <row r="331" spans="1:32" s="82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5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4"/>
      <c r="W331" s="54"/>
      <c r="X331" s="51"/>
      <c r="Y331" s="51"/>
      <c r="Z331" s="27"/>
      <c r="AA331" s="27"/>
      <c r="AB331" s="27"/>
      <c r="AC331" s="27"/>
      <c r="AD331" s="27"/>
      <c r="AE331" s="27"/>
      <c r="AF331" s="27"/>
    </row>
    <row r="332" spans="1:32" s="82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5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4"/>
      <c r="W332" s="54"/>
      <c r="X332" s="51"/>
      <c r="Y332" s="51"/>
      <c r="Z332" s="27"/>
      <c r="AA332" s="27"/>
      <c r="AB332" s="27"/>
      <c r="AC332" s="27"/>
      <c r="AD332" s="27"/>
      <c r="AE332" s="27"/>
      <c r="AF332" s="27"/>
    </row>
    <row r="333" spans="1:32" s="82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5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4"/>
      <c r="W333" s="54"/>
      <c r="X333" s="51"/>
      <c r="Y333" s="51"/>
      <c r="Z333" s="27"/>
      <c r="AA333" s="27"/>
      <c r="AB333" s="27"/>
      <c r="AC333" s="27"/>
      <c r="AD333" s="27"/>
      <c r="AE333" s="27"/>
      <c r="AF333" s="27"/>
    </row>
    <row r="334" spans="1:32" s="82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5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4"/>
      <c r="W334" s="54"/>
      <c r="X334" s="51"/>
      <c r="Y334" s="51"/>
      <c r="Z334" s="27"/>
      <c r="AA334" s="27"/>
      <c r="AB334" s="27"/>
      <c r="AC334" s="27"/>
      <c r="AD334" s="27"/>
      <c r="AE334" s="27"/>
      <c r="AF334" s="27"/>
    </row>
    <row r="335" spans="1:32" s="82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5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4"/>
      <c r="W335" s="54"/>
      <c r="X335" s="51"/>
      <c r="Y335" s="51"/>
      <c r="Z335" s="27"/>
      <c r="AA335" s="27"/>
      <c r="AB335" s="27"/>
      <c r="AC335" s="27"/>
      <c r="AD335" s="27"/>
      <c r="AE335" s="27"/>
      <c r="AF335" s="27"/>
    </row>
    <row r="336" spans="1:32" s="82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5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4"/>
      <c r="W336" s="54"/>
      <c r="X336" s="51"/>
      <c r="Y336" s="51"/>
      <c r="Z336" s="27"/>
      <c r="AA336" s="27"/>
      <c r="AB336" s="27"/>
      <c r="AC336" s="27"/>
      <c r="AD336" s="27"/>
      <c r="AE336" s="27"/>
      <c r="AF336" s="27"/>
    </row>
    <row r="337" spans="1:32" s="82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5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4"/>
      <c r="W337" s="54"/>
      <c r="X337" s="51"/>
      <c r="Y337" s="51"/>
      <c r="Z337" s="27"/>
      <c r="AA337" s="27"/>
      <c r="AB337" s="27"/>
      <c r="AC337" s="27"/>
      <c r="AD337" s="27"/>
      <c r="AE337" s="27"/>
      <c r="AF337" s="27"/>
    </row>
    <row r="338" spans="1:32" s="82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5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4"/>
      <c r="W338" s="54"/>
      <c r="X338" s="51"/>
      <c r="Y338" s="51"/>
      <c r="Z338" s="27"/>
      <c r="AA338" s="27"/>
      <c r="AB338" s="27"/>
      <c r="AC338" s="27"/>
      <c r="AD338" s="27"/>
      <c r="AE338" s="27"/>
      <c r="AF338" s="27"/>
    </row>
    <row r="339" spans="1:32" s="82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5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4"/>
      <c r="W339" s="54"/>
      <c r="X339" s="51"/>
      <c r="Y339" s="51"/>
      <c r="Z339" s="27"/>
      <c r="AA339" s="27"/>
      <c r="AB339" s="27"/>
      <c r="AC339" s="27"/>
      <c r="AD339" s="27"/>
      <c r="AE339" s="27"/>
      <c r="AF339" s="27"/>
    </row>
    <row r="340" spans="1:32" s="82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5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4"/>
      <c r="W340" s="54"/>
      <c r="X340" s="51"/>
      <c r="Y340" s="51"/>
      <c r="Z340" s="27"/>
      <c r="AA340" s="27"/>
      <c r="AB340" s="27"/>
      <c r="AC340" s="27"/>
      <c r="AD340" s="27"/>
      <c r="AE340" s="27"/>
      <c r="AF340" s="27"/>
    </row>
    <row r="341" spans="1:32" s="82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5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4"/>
      <c r="W341" s="54"/>
      <c r="X341" s="51"/>
      <c r="Y341" s="51"/>
      <c r="Z341" s="27"/>
      <c r="AA341" s="27"/>
      <c r="AB341" s="27"/>
      <c r="AC341" s="27"/>
      <c r="AD341" s="27"/>
      <c r="AE341" s="27"/>
      <c r="AF341" s="27"/>
    </row>
    <row r="342" spans="1:32" s="82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5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4"/>
      <c r="W342" s="54"/>
      <c r="X342" s="51"/>
      <c r="Y342" s="51"/>
      <c r="Z342" s="27"/>
      <c r="AA342" s="27"/>
      <c r="AB342" s="27"/>
      <c r="AC342" s="27"/>
      <c r="AD342" s="27"/>
      <c r="AE342" s="27"/>
      <c r="AF342" s="27"/>
    </row>
    <row r="343" spans="1:32" s="82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5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4"/>
      <c r="W343" s="54"/>
      <c r="X343" s="51"/>
      <c r="Y343" s="51"/>
      <c r="Z343" s="27"/>
      <c r="AA343" s="27"/>
      <c r="AB343" s="27"/>
      <c r="AC343" s="27"/>
      <c r="AD343" s="27"/>
      <c r="AE343" s="27"/>
      <c r="AF343" s="27"/>
    </row>
    <row r="344" spans="1:32" s="82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5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4"/>
      <c r="W344" s="54"/>
      <c r="X344" s="51"/>
      <c r="Y344" s="51"/>
      <c r="Z344" s="27"/>
      <c r="AA344" s="27"/>
      <c r="AB344" s="27"/>
      <c r="AC344" s="27"/>
      <c r="AD344" s="27"/>
      <c r="AE344" s="27"/>
      <c r="AF344" s="27"/>
    </row>
    <row r="345" spans="1:32" s="82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5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4"/>
      <c r="W345" s="54"/>
      <c r="X345" s="51"/>
      <c r="Y345" s="51"/>
      <c r="Z345" s="27"/>
      <c r="AA345" s="27"/>
      <c r="AB345" s="27"/>
      <c r="AC345" s="27"/>
      <c r="AD345" s="27"/>
      <c r="AE345" s="27"/>
      <c r="AF345" s="27"/>
    </row>
    <row r="346" spans="1:32" s="82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5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4"/>
      <c r="W346" s="54"/>
      <c r="X346" s="51"/>
      <c r="Y346" s="51"/>
      <c r="Z346" s="27"/>
      <c r="AA346" s="27"/>
      <c r="AB346" s="27"/>
      <c r="AC346" s="27"/>
      <c r="AD346" s="27"/>
      <c r="AE346" s="27"/>
      <c r="AF346" s="27"/>
    </row>
    <row r="347" spans="1:32" s="82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5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4"/>
      <c r="W347" s="54"/>
      <c r="X347" s="51"/>
      <c r="Y347" s="51"/>
      <c r="Z347" s="27"/>
      <c r="AA347" s="27"/>
      <c r="AB347" s="27"/>
      <c r="AC347" s="27"/>
      <c r="AD347" s="27"/>
      <c r="AE347" s="27"/>
      <c r="AF347" s="27"/>
    </row>
    <row r="348" spans="1:32" s="82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5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4"/>
      <c r="W348" s="54"/>
      <c r="X348" s="51"/>
      <c r="Y348" s="51"/>
      <c r="Z348" s="27"/>
      <c r="AA348" s="27"/>
      <c r="AB348" s="27"/>
      <c r="AC348" s="27"/>
      <c r="AD348" s="27"/>
      <c r="AE348" s="27"/>
      <c r="AF348" s="27"/>
    </row>
    <row r="349" spans="1:32" s="82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5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4"/>
      <c r="W349" s="54"/>
      <c r="X349" s="51"/>
      <c r="Y349" s="51"/>
      <c r="Z349" s="27"/>
      <c r="AA349" s="27"/>
      <c r="AB349" s="27"/>
      <c r="AC349" s="27"/>
      <c r="AD349" s="27"/>
      <c r="AE349" s="27"/>
      <c r="AF349" s="27"/>
    </row>
    <row r="350" spans="1:32" s="82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5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4"/>
      <c r="W350" s="54"/>
      <c r="X350" s="51"/>
      <c r="Y350" s="51"/>
      <c r="Z350" s="27"/>
      <c r="AA350" s="27"/>
      <c r="AB350" s="27"/>
      <c r="AC350" s="27"/>
      <c r="AD350" s="27"/>
      <c r="AE350" s="27"/>
      <c r="AF350" s="27"/>
    </row>
    <row r="351" spans="1:32" s="82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5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4"/>
      <c r="W351" s="54"/>
      <c r="X351" s="51"/>
      <c r="Y351" s="51"/>
      <c r="Z351" s="27"/>
      <c r="AA351" s="27"/>
      <c r="AB351" s="27"/>
      <c r="AC351" s="27"/>
      <c r="AD351" s="27"/>
      <c r="AE351" s="27"/>
      <c r="AF351" s="27"/>
    </row>
    <row r="352" spans="1:32" s="82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5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4"/>
      <c r="W352" s="54"/>
      <c r="X352" s="51"/>
      <c r="Y352" s="51"/>
      <c r="Z352" s="27"/>
      <c r="AA352" s="27"/>
      <c r="AB352" s="27"/>
      <c r="AC352" s="27"/>
      <c r="AD352" s="27"/>
      <c r="AE352" s="27"/>
      <c r="AF352" s="27"/>
    </row>
    <row r="353" spans="1:32" s="82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5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4"/>
      <c r="W353" s="54"/>
      <c r="X353" s="51"/>
      <c r="Y353" s="51"/>
      <c r="Z353" s="27"/>
      <c r="AA353" s="27"/>
      <c r="AB353" s="27"/>
      <c r="AC353" s="27"/>
      <c r="AD353" s="27"/>
      <c r="AE353" s="27"/>
      <c r="AF353" s="27"/>
    </row>
    <row r="354" spans="1:32" s="82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5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4"/>
      <c r="W354" s="54"/>
      <c r="X354" s="51"/>
      <c r="Y354" s="51"/>
      <c r="Z354" s="27"/>
      <c r="AA354" s="27"/>
      <c r="AB354" s="27"/>
      <c r="AC354" s="27"/>
      <c r="AD354" s="27"/>
      <c r="AE354" s="27"/>
      <c r="AF354" s="27"/>
    </row>
    <row r="355" spans="1:32" s="82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5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4"/>
      <c r="W355" s="54"/>
      <c r="X355" s="51"/>
      <c r="Y355" s="51"/>
      <c r="Z355" s="27"/>
      <c r="AA355" s="27"/>
      <c r="AB355" s="27"/>
      <c r="AC355" s="27"/>
      <c r="AD355" s="27"/>
      <c r="AE355" s="27"/>
      <c r="AF355" s="27"/>
    </row>
    <row r="356" spans="1:32" s="82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5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4"/>
      <c r="W356" s="54"/>
      <c r="X356" s="51"/>
      <c r="Y356" s="51"/>
      <c r="Z356" s="27"/>
      <c r="AA356" s="27"/>
      <c r="AB356" s="27"/>
      <c r="AC356" s="27"/>
      <c r="AD356" s="27"/>
      <c r="AE356" s="27"/>
      <c r="AF356" s="27"/>
    </row>
    <row r="357" spans="1:32" s="82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5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4"/>
      <c r="W357" s="54"/>
      <c r="X357" s="51"/>
      <c r="Y357" s="51"/>
      <c r="Z357" s="27"/>
      <c r="AA357" s="27"/>
      <c r="AB357" s="27"/>
      <c r="AC357" s="27"/>
      <c r="AD357" s="27"/>
      <c r="AE357" s="27"/>
      <c r="AF357" s="27"/>
    </row>
    <row r="358" spans="1:32" s="82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5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4"/>
      <c r="W358" s="54"/>
      <c r="X358" s="51"/>
      <c r="Y358" s="51"/>
      <c r="Z358" s="27"/>
      <c r="AA358" s="27"/>
      <c r="AB358" s="27"/>
      <c r="AC358" s="27"/>
      <c r="AD358" s="27"/>
      <c r="AE358" s="27"/>
      <c r="AF358" s="27"/>
    </row>
    <row r="359" spans="1:32" s="82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5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4"/>
      <c r="W359" s="54"/>
      <c r="X359" s="51"/>
      <c r="Y359" s="51"/>
      <c r="Z359" s="27"/>
      <c r="AA359" s="27"/>
      <c r="AB359" s="27"/>
      <c r="AC359" s="27"/>
      <c r="AD359" s="27"/>
      <c r="AE359" s="27"/>
      <c r="AF359" s="27"/>
    </row>
    <row r="360" spans="1:32" s="82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5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4"/>
      <c r="W360" s="54"/>
      <c r="X360" s="51"/>
      <c r="Y360" s="51"/>
      <c r="Z360" s="27"/>
      <c r="AA360" s="27"/>
      <c r="AB360" s="27"/>
      <c r="AC360" s="27"/>
      <c r="AD360" s="27"/>
      <c r="AE360" s="27"/>
      <c r="AF360" s="27"/>
    </row>
    <row r="361" spans="1:32" s="82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5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4"/>
      <c r="W361" s="54"/>
      <c r="X361" s="51"/>
      <c r="Y361" s="51"/>
      <c r="Z361" s="27"/>
      <c r="AA361" s="27"/>
      <c r="AB361" s="27"/>
      <c r="AC361" s="27"/>
      <c r="AD361" s="27"/>
      <c r="AE361" s="27"/>
      <c r="AF361" s="27"/>
    </row>
    <row r="362" spans="1:32" s="82" customFormat="1" ht="12.75" customHeight="1" x14ac:dyDescent="0.25">
      <c r="A362" s="53"/>
      <c r="B362" s="70"/>
      <c r="C362" s="51"/>
      <c r="D362" s="51"/>
      <c r="E362" s="53"/>
      <c r="F362" s="53"/>
      <c r="G362" s="53"/>
      <c r="H362" s="55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4"/>
      <c r="W362" s="54"/>
      <c r="X362" s="51"/>
      <c r="Y362" s="51"/>
      <c r="Z362" s="27"/>
      <c r="AA362" s="27"/>
      <c r="AB362" s="27"/>
      <c r="AC362" s="27"/>
      <c r="AD362" s="27"/>
      <c r="AE362" s="27"/>
      <c r="AF362" s="27"/>
    </row>
    <row r="363" spans="1:32" s="82" customFormat="1" ht="12.75" customHeight="1" x14ac:dyDescent="0.25">
      <c r="A363" s="53"/>
      <c r="B363" s="70"/>
      <c r="C363" s="51"/>
      <c r="D363" s="51"/>
      <c r="E363" s="53"/>
      <c r="F363" s="53"/>
      <c r="G363" s="53"/>
      <c r="H363" s="55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4"/>
      <c r="W363" s="54"/>
      <c r="X363" s="51"/>
      <c r="Y363" s="51"/>
      <c r="Z363" s="27"/>
      <c r="AA363" s="27"/>
      <c r="AB363" s="27"/>
      <c r="AC363" s="27"/>
      <c r="AD363" s="27"/>
      <c r="AE363" s="27"/>
      <c r="AF363" s="27"/>
    </row>
    <row r="364" spans="1:32" s="82" customFormat="1" ht="12.75" customHeight="1" x14ac:dyDescent="0.25">
      <c r="A364" s="53"/>
      <c r="B364" s="70"/>
      <c r="C364" s="51"/>
      <c r="D364" s="51"/>
      <c r="E364" s="53"/>
      <c r="F364" s="53"/>
      <c r="G364" s="53"/>
      <c r="H364" s="55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4"/>
      <c r="W364" s="54"/>
      <c r="X364" s="51"/>
      <c r="Y364" s="51"/>
      <c r="Z364" s="27"/>
      <c r="AA364" s="27"/>
      <c r="AB364" s="27"/>
      <c r="AC364" s="27"/>
      <c r="AD364" s="27"/>
      <c r="AE364" s="27"/>
      <c r="AF364" s="27"/>
    </row>
    <row r="365" spans="1:32" s="82" customFormat="1" ht="12.75" customHeight="1" x14ac:dyDescent="0.25">
      <c r="A365" s="53"/>
      <c r="B365" s="70"/>
      <c r="C365" s="51"/>
      <c r="D365" s="51"/>
      <c r="E365" s="53"/>
      <c r="F365" s="53"/>
      <c r="G365" s="53"/>
      <c r="H365" s="55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4"/>
      <c r="W365" s="54"/>
      <c r="X365" s="51"/>
      <c r="Y365" s="51"/>
      <c r="Z365" s="27"/>
      <c r="AA365" s="27"/>
      <c r="AB365" s="27"/>
      <c r="AC365" s="27"/>
      <c r="AD365" s="27"/>
      <c r="AE365" s="27"/>
      <c r="AF365" s="27"/>
    </row>
    <row r="366" spans="1:32" s="82" customFormat="1" ht="12.75" customHeight="1" x14ac:dyDescent="0.25">
      <c r="A366" s="53"/>
      <c r="B366" s="70"/>
      <c r="C366" s="51"/>
      <c r="D366" s="51"/>
      <c r="E366" s="53"/>
      <c r="F366" s="53"/>
      <c r="G366" s="53"/>
      <c r="H366" s="55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4"/>
      <c r="W366" s="54"/>
      <c r="X366" s="51"/>
      <c r="Y366" s="51"/>
      <c r="Z366" s="27"/>
      <c r="AA366" s="27"/>
      <c r="AB366" s="27"/>
      <c r="AC366" s="27"/>
      <c r="AD366" s="27"/>
      <c r="AE366" s="27"/>
      <c r="AF366" s="27"/>
    </row>
    <row r="367" spans="1:32" s="82" customFormat="1" ht="12.75" customHeight="1" x14ac:dyDescent="0.25">
      <c r="A367" s="53"/>
      <c r="B367" s="70"/>
      <c r="C367" s="51"/>
      <c r="D367" s="51"/>
      <c r="E367" s="53"/>
      <c r="F367" s="53"/>
      <c r="G367" s="53"/>
      <c r="H367" s="55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4"/>
      <c r="W367" s="54"/>
      <c r="X367" s="51"/>
      <c r="Y367" s="51"/>
      <c r="Z367" s="27"/>
      <c r="AA367" s="27"/>
      <c r="AB367" s="27"/>
      <c r="AC367" s="27"/>
      <c r="AD367" s="27"/>
      <c r="AE367" s="27"/>
      <c r="AF367" s="27"/>
    </row>
    <row r="368" spans="1:32" s="82" customFormat="1" ht="12.75" customHeight="1" x14ac:dyDescent="0.25">
      <c r="A368" s="53"/>
      <c r="B368" s="70"/>
      <c r="C368" s="51"/>
      <c r="D368" s="51"/>
      <c r="E368" s="53"/>
      <c r="F368" s="53"/>
      <c r="G368" s="53"/>
      <c r="H368" s="55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4"/>
      <c r="W368" s="54"/>
      <c r="X368" s="51"/>
      <c r="Y368" s="51"/>
      <c r="Z368" s="27"/>
      <c r="AA368" s="27"/>
      <c r="AB368" s="27"/>
      <c r="AC368" s="27"/>
      <c r="AD368" s="27"/>
      <c r="AE368" s="27"/>
      <c r="AF368" s="27"/>
    </row>
    <row r="369" spans="1:32" s="82" customFormat="1" ht="12.75" customHeight="1" x14ac:dyDescent="0.25">
      <c r="A369" s="53"/>
      <c r="B369" s="70"/>
      <c r="C369" s="51"/>
      <c r="D369" s="51"/>
      <c r="E369" s="53"/>
      <c r="F369" s="53"/>
      <c r="G369" s="53"/>
      <c r="H369" s="55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4"/>
      <c r="W369" s="54"/>
      <c r="X369" s="51"/>
      <c r="Y369" s="51"/>
      <c r="Z369" s="27"/>
      <c r="AA369" s="27"/>
      <c r="AB369" s="27"/>
      <c r="AC369" s="27"/>
      <c r="AD369" s="27"/>
      <c r="AE369" s="27"/>
      <c r="AF369" s="27"/>
    </row>
    <row r="370" spans="1:32" s="82" customFormat="1" ht="12.75" customHeight="1" x14ac:dyDescent="0.25">
      <c r="A370" s="53"/>
      <c r="B370" s="70"/>
      <c r="C370" s="51"/>
      <c r="D370" s="51"/>
      <c r="E370" s="53"/>
      <c r="F370" s="53"/>
      <c r="G370" s="53"/>
      <c r="H370" s="55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4"/>
      <c r="W370" s="54"/>
      <c r="X370" s="51"/>
      <c r="Y370" s="51"/>
      <c r="Z370" s="27"/>
      <c r="AA370" s="27"/>
      <c r="AB370" s="27"/>
      <c r="AC370" s="27"/>
      <c r="AD370" s="27"/>
      <c r="AE370" s="27"/>
      <c r="AF370" s="27"/>
    </row>
    <row r="371" spans="1:32" s="82" customFormat="1" ht="12.75" customHeight="1" x14ac:dyDescent="0.25">
      <c r="A371" s="53"/>
      <c r="B371" s="70"/>
      <c r="C371" s="51"/>
      <c r="D371" s="51"/>
      <c r="E371" s="53"/>
      <c r="F371" s="53"/>
      <c r="G371" s="53"/>
      <c r="H371" s="55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4"/>
      <c r="W371" s="54"/>
      <c r="X371" s="51"/>
      <c r="Y371" s="51"/>
      <c r="Z371" s="27"/>
      <c r="AA371" s="27"/>
      <c r="AB371" s="27"/>
      <c r="AC371" s="27"/>
      <c r="AD371" s="27"/>
      <c r="AE371" s="27"/>
      <c r="AF371" s="27"/>
    </row>
    <row r="372" spans="1:32" s="82" customFormat="1" ht="12.75" customHeight="1" x14ac:dyDescent="0.25">
      <c r="A372" s="53"/>
      <c r="B372" s="70"/>
      <c r="C372" s="51"/>
      <c r="D372" s="51"/>
      <c r="E372" s="53"/>
      <c r="F372" s="53"/>
      <c r="G372" s="53"/>
      <c r="H372" s="55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4"/>
      <c r="W372" s="54"/>
      <c r="X372" s="51"/>
      <c r="Y372" s="51"/>
      <c r="Z372" s="27"/>
      <c r="AA372" s="27"/>
      <c r="AB372" s="27"/>
      <c r="AC372" s="27"/>
      <c r="AD372" s="27"/>
      <c r="AE372" s="27"/>
      <c r="AF372" s="27"/>
    </row>
    <row r="373" spans="1:32" s="82" customFormat="1" ht="12.75" customHeight="1" x14ac:dyDescent="0.25">
      <c r="A373" s="53"/>
      <c r="B373" s="70"/>
      <c r="C373" s="51"/>
      <c r="D373" s="51"/>
      <c r="E373" s="53"/>
      <c r="F373" s="53"/>
      <c r="G373" s="53"/>
      <c r="H373" s="55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4"/>
      <c r="W373" s="54"/>
      <c r="X373" s="51"/>
      <c r="Y373" s="51"/>
      <c r="Z373" s="27"/>
      <c r="AA373" s="27"/>
      <c r="AB373" s="27"/>
      <c r="AC373" s="27"/>
      <c r="AD373" s="27"/>
      <c r="AE373" s="27"/>
      <c r="AF373" s="27"/>
    </row>
    <row r="374" spans="1:32" s="82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5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4"/>
      <c r="W374" s="54"/>
      <c r="X374" s="51"/>
      <c r="Y374" s="51"/>
      <c r="Z374" s="27"/>
      <c r="AA374" s="27"/>
      <c r="AB374" s="27"/>
      <c r="AC374" s="27"/>
      <c r="AD374" s="27"/>
      <c r="AE374" s="27"/>
      <c r="AF374" s="27"/>
    </row>
    <row r="375" spans="1:32" s="82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5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4"/>
      <c r="W375" s="54"/>
      <c r="X375" s="51"/>
      <c r="Y375" s="51"/>
      <c r="Z375" s="27"/>
      <c r="AA375" s="27"/>
      <c r="AB375" s="27"/>
      <c r="AC375" s="27"/>
      <c r="AD375" s="27"/>
      <c r="AE375" s="27"/>
      <c r="AF375" s="27"/>
    </row>
    <row r="376" spans="1:32" s="82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5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4"/>
      <c r="W376" s="54"/>
      <c r="X376" s="51"/>
      <c r="Y376" s="51"/>
      <c r="Z376" s="27"/>
      <c r="AA376" s="27"/>
      <c r="AB376" s="27"/>
      <c r="AC376" s="27"/>
      <c r="AD376" s="27"/>
      <c r="AE376" s="27"/>
      <c r="AF376" s="27"/>
    </row>
    <row r="377" spans="1:32" s="82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5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4"/>
      <c r="W377" s="54"/>
      <c r="X377" s="51"/>
      <c r="Y377" s="51"/>
      <c r="Z377" s="27"/>
      <c r="AA377" s="27"/>
      <c r="AB377" s="27"/>
      <c r="AC377" s="27"/>
      <c r="AD377" s="27"/>
      <c r="AE377" s="27"/>
      <c r="AF377" s="27"/>
    </row>
    <row r="378" spans="1:32" s="82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5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4"/>
      <c r="W378" s="54"/>
      <c r="X378" s="51"/>
      <c r="Y378" s="51"/>
      <c r="Z378" s="27"/>
      <c r="AA378" s="27"/>
      <c r="AB378" s="27"/>
      <c r="AC378" s="27"/>
      <c r="AD378" s="27"/>
      <c r="AE378" s="27"/>
      <c r="AF378" s="27"/>
    </row>
    <row r="379" spans="1:32" s="82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5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4"/>
      <c r="W379" s="54"/>
      <c r="X379" s="51"/>
      <c r="Y379" s="51"/>
      <c r="Z379" s="27"/>
      <c r="AA379" s="27"/>
      <c r="AB379" s="27"/>
      <c r="AC379" s="27"/>
      <c r="AD379" s="27"/>
      <c r="AE379" s="27"/>
      <c r="AF379" s="27"/>
    </row>
    <row r="380" spans="1:32" s="82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5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4"/>
      <c r="W380" s="54"/>
      <c r="X380" s="51"/>
      <c r="Y380" s="51"/>
      <c r="Z380" s="27"/>
      <c r="AA380" s="27"/>
      <c r="AB380" s="27"/>
      <c r="AC380" s="27"/>
      <c r="AD380" s="27"/>
      <c r="AE380" s="27"/>
      <c r="AF380" s="27"/>
    </row>
    <row r="381" spans="1:32" s="82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5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4"/>
      <c r="W381" s="54"/>
      <c r="X381" s="51"/>
      <c r="Y381" s="51"/>
      <c r="Z381" s="27"/>
      <c r="AA381" s="27"/>
      <c r="AB381" s="27"/>
      <c r="AC381" s="27"/>
      <c r="AD381" s="27"/>
      <c r="AE381" s="27"/>
      <c r="AF381" s="27"/>
    </row>
    <row r="382" spans="1:32" s="82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5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4"/>
      <c r="W382" s="54"/>
      <c r="X382" s="51"/>
      <c r="Y382" s="51"/>
      <c r="Z382" s="27"/>
      <c r="AA382" s="27"/>
      <c r="AB382" s="27"/>
      <c r="AC382" s="27"/>
      <c r="AD382" s="27"/>
      <c r="AE382" s="27"/>
      <c r="AF382" s="27"/>
    </row>
    <row r="383" spans="1:32" s="82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5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4"/>
      <c r="W383" s="54"/>
      <c r="X383" s="51"/>
      <c r="Y383" s="51"/>
      <c r="Z383" s="27"/>
      <c r="AA383" s="27"/>
      <c r="AB383" s="27"/>
      <c r="AC383" s="27"/>
      <c r="AD383" s="27"/>
      <c r="AE383" s="27"/>
      <c r="AF383" s="27"/>
    </row>
    <row r="384" spans="1:32" s="82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5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4"/>
      <c r="W384" s="54"/>
      <c r="X384" s="51"/>
      <c r="Y384" s="51"/>
      <c r="Z384" s="27"/>
      <c r="AA384" s="27"/>
      <c r="AB384" s="27"/>
      <c r="AC384" s="27"/>
      <c r="AD384" s="27"/>
      <c r="AE384" s="27"/>
      <c r="AF384" s="27"/>
    </row>
    <row r="385" spans="1:32" s="82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5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4"/>
      <c r="W385" s="54"/>
      <c r="X385" s="51"/>
      <c r="Y385" s="51"/>
      <c r="Z385" s="27"/>
      <c r="AA385" s="27"/>
      <c r="AB385" s="27"/>
      <c r="AC385" s="27"/>
      <c r="AD385" s="27"/>
      <c r="AE385" s="27"/>
      <c r="AF385" s="27"/>
    </row>
    <row r="386" spans="1:32" s="82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5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4"/>
      <c r="W386" s="54"/>
      <c r="X386" s="51"/>
      <c r="Y386" s="51"/>
      <c r="Z386" s="27"/>
      <c r="AA386" s="27"/>
      <c r="AB386" s="27"/>
      <c r="AC386" s="27"/>
      <c r="AD386" s="27"/>
      <c r="AE386" s="27"/>
      <c r="AF386" s="27"/>
    </row>
    <row r="387" spans="1:32" s="82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5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4"/>
      <c r="W387" s="54"/>
      <c r="X387" s="51"/>
      <c r="Y387" s="51"/>
      <c r="Z387" s="27"/>
      <c r="AA387" s="27"/>
      <c r="AB387" s="27"/>
      <c r="AC387" s="27"/>
      <c r="AD387" s="27"/>
      <c r="AE387" s="27"/>
      <c r="AF387" s="27"/>
    </row>
    <row r="388" spans="1:32" s="82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5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4"/>
      <c r="W388" s="54"/>
      <c r="X388" s="51"/>
      <c r="Y388" s="51"/>
      <c r="Z388" s="27"/>
      <c r="AA388" s="27"/>
      <c r="AB388" s="27"/>
      <c r="AC388" s="27"/>
      <c r="AD388" s="27"/>
      <c r="AE388" s="27"/>
      <c r="AF388" s="27"/>
    </row>
    <row r="389" spans="1:32" s="82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5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4"/>
      <c r="W389" s="54"/>
      <c r="X389" s="51"/>
      <c r="Y389" s="51"/>
      <c r="Z389" s="27"/>
      <c r="AA389" s="27"/>
      <c r="AB389" s="27"/>
      <c r="AC389" s="27"/>
      <c r="AD389" s="27"/>
      <c r="AE389" s="27"/>
      <c r="AF389" s="27"/>
    </row>
    <row r="390" spans="1:32" s="82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5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4"/>
      <c r="W390" s="54"/>
      <c r="X390" s="51"/>
      <c r="Y390" s="51"/>
      <c r="Z390" s="27"/>
      <c r="AA390" s="27"/>
      <c r="AB390" s="27"/>
      <c r="AC390" s="27"/>
      <c r="AD390" s="27"/>
      <c r="AE390" s="27"/>
      <c r="AF390" s="27"/>
    </row>
    <row r="391" spans="1:32" s="82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5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4"/>
      <c r="W391" s="54"/>
      <c r="X391" s="51"/>
      <c r="Y391" s="51"/>
      <c r="Z391" s="27"/>
      <c r="AA391" s="27"/>
      <c r="AB391" s="27"/>
      <c r="AC391" s="27"/>
      <c r="AD391" s="27"/>
      <c r="AE391" s="27"/>
      <c r="AF391" s="27"/>
    </row>
    <row r="392" spans="1:32" s="82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5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4"/>
      <c r="W392" s="54"/>
      <c r="X392" s="51"/>
      <c r="Y392" s="51"/>
      <c r="Z392" s="27"/>
      <c r="AA392" s="27"/>
      <c r="AB392" s="27"/>
      <c r="AC392" s="27"/>
      <c r="AD392" s="27"/>
      <c r="AE392" s="27"/>
      <c r="AF392" s="27"/>
    </row>
    <row r="393" spans="1:32" s="82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5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4"/>
      <c r="W393" s="54"/>
      <c r="X393" s="51"/>
      <c r="Y393" s="51"/>
      <c r="Z393" s="27"/>
      <c r="AA393" s="27"/>
      <c r="AB393" s="27"/>
      <c r="AC393" s="27"/>
      <c r="AD393" s="27"/>
      <c r="AE393" s="27"/>
      <c r="AF393" s="27"/>
    </row>
    <row r="394" spans="1:32" s="82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5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4"/>
      <c r="W394" s="54"/>
      <c r="X394" s="51"/>
      <c r="Y394" s="51"/>
      <c r="Z394" s="27"/>
      <c r="AA394" s="27"/>
      <c r="AB394" s="27"/>
      <c r="AC394" s="27"/>
      <c r="AD394" s="27"/>
      <c r="AE394" s="27"/>
      <c r="AF394" s="27"/>
    </row>
    <row r="395" spans="1:32" s="82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5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4"/>
      <c r="W395" s="54"/>
      <c r="X395" s="51"/>
      <c r="Y395" s="51"/>
      <c r="Z395" s="27"/>
      <c r="AA395" s="27"/>
      <c r="AB395" s="27"/>
      <c r="AC395" s="27"/>
      <c r="AD395" s="27"/>
      <c r="AE395" s="27"/>
      <c r="AF395" s="27"/>
    </row>
    <row r="396" spans="1:32" s="82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5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4"/>
      <c r="W396" s="54"/>
      <c r="X396" s="51"/>
      <c r="Y396" s="51"/>
      <c r="Z396" s="27"/>
      <c r="AA396" s="27"/>
      <c r="AB396" s="27"/>
      <c r="AC396" s="27"/>
      <c r="AD396" s="27"/>
      <c r="AE396" s="27"/>
      <c r="AF396" s="27"/>
    </row>
    <row r="397" spans="1:32" s="82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5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4"/>
      <c r="W397" s="54"/>
      <c r="X397" s="51"/>
      <c r="Y397" s="51"/>
      <c r="Z397" s="27"/>
      <c r="AA397" s="27"/>
      <c r="AB397" s="27"/>
      <c r="AC397" s="27"/>
      <c r="AD397" s="27"/>
      <c r="AE397" s="27"/>
      <c r="AF397" s="27"/>
    </row>
    <row r="398" spans="1:32" s="82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5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4"/>
      <c r="W398" s="54"/>
      <c r="X398" s="51"/>
      <c r="Y398" s="51"/>
      <c r="Z398" s="27"/>
      <c r="AA398" s="27"/>
      <c r="AB398" s="27"/>
      <c r="AC398" s="27"/>
      <c r="AD398" s="27"/>
      <c r="AE398" s="27"/>
      <c r="AF398" s="27"/>
    </row>
    <row r="399" spans="1:32" s="82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5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4"/>
      <c r="W399" s="54"/>
      <c r="X399" s="51"/>
      <c r="Y399" s="51"/>
      <c r="Z399" s="27"/>
      <c r="AA399" s="27"/>
      <c r="AB399" s="27"/>
      <c r="AC399" s="27"/>
      <c r="AD399" s="27"/>
      <c r="AE399" s="27"/>
      <c r="AF399" s="27"/>
    </row>
    <row r="400" spans="1:32" s="82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5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4"/>
      <c r="W400" s="54"/>
      <c r="X400" s="51"/>
      <c r="Y400" s="51"/>
      <c r="Z400" s="27"/>
      <c r="AA400" s="27"/>
      <c r="AB400" s="27"/>
      <c r="AC400" s="27"/>
      <c r="AD400" s="27"/>
      <c r="AE400" s="27"/>
      <c r="AF400" s="27"/>
    </row>
    <row r="401" spans="1:32" s="82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5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4"/>
      <c r="W401" s="54"/>
      <c r="X401" s="51"/>
      <c r="Y401" s="51"/>
      <c r="Z401" s="27"/>
      <c r="AA401" s="27"/>
      <c r="AB401" s="27"/>
      <c r="AC401" s="27"/>
      <c r="AD401" s="27"/>
      <c r="AE401" s="27"/>
      <c r="AF401" s="27"/>
    </row>
    <row r="402" spans="1:32" s="82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5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4"/>
      <c r="W402" s="54"/>
      <c r="X402" s="51"/>
      <c r="Y402" s="51"/>
      <c r="Z402" s="27"/>
      <c r="AA402" s="27"/>
      <c r="AB402" s="27"/>
      <c r="AC402" s="27"/>
      <c r="AD402" s="27"/>
      <c r="AE402" s="27"/>
      <c r="AF402" s="27"/>
    </row>
    <row r="403" spans="1:32" s="82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5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4"/>
      <c r="W403" s="54"/>
      <c r="X403" s="51"/>
      <c r="Y403" s="51"/>
      <c r="Z403" s="27"/>
      <c r="AA403" s="27"/>
      <c r="AB403" s="27"/>
      <c r="AC403" s="27"/>
      <c r="AD403" s="27"/>
      <c r="AE403" s="27"/>
      <c r="AF403" s="27"/>
    </row>
    <row r="404" spans="1:32" s="82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5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4"/>
      <c r="W404" s="54"/>
      <c r="X404" s="51"/>
      <c r="Y404" s="51"/>
      <c r="Z404" s="27"/>
      <c r="AA404" s="27"/>
      <c r="AB404" s="27"/>
      <c r="AC404" s="27"/>
      <c r="AD404" s="27"/>
      <c r="AE404" s="27"/>
      <c r="AF404" s="27"/>
    </row>
    <row r="405" spans="1:32" s="82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5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4"/>
      <c r="W405" s="54"/>
      <c r="X405" s="51"/>
      <c r="Y405" s="51"/>
      <c r="Z405" s="27"/>
      <c r="AA405" s="27"/>
      <c r="AB405" s="27"/>
      <c r="AC405" s="27"/>
      <c r="AD405" s="27"/>
      <c r="AE405" s="27"/>
      <c r="AF405" s="27"/>
    </row>
    <row r="406" spans="1:32" s="82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5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4"/>
      <c r="W406" s="54"/>
      <c r="X406" s="51"/>
      <c r="Y406" s="51"/>
      <c r="Z406" s="27"/>
      <c r="AA406" s="27"/>
      <c r="AB406" s="27"/>
      <c r="AC406" s="27"/>
      <c r="AD406" s="27"/>
      <c r="AE406" s="27"/>
      <c r="AF406" s="27"/>
    </row>
    <row r="407" spans="1:32" s="82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5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4"/>
      <c r="W407" s="54"/>
      <c r="X407" s="51"/>
      <c r="Y407" s="51"/>
      <c r="Z407" s="27"/>
      <c r="AA407" s="27"/>
      <c r="AB407" s="27"/>
      <c r="AC407" s="27"/>
      <c r="AD407" s="27"/>
      <c r="AE407" s="27"/>
      <c r="AF407" s="27"/>
    </row>
    <row r="408" spans="1:32" s="82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5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4"/>
      <c r="W408" s="54"/>
      <c r="X408" s="51"/>
      <c r="Y408" s="51"/>
      <c r="Z408" s="27"/>
      <c r="AA408" s="27"/>
      <c r="AB408" s="27"/>
      <c r="AC408" s="27"/>
      <c r="AD408" s="27"/>
      <c r="AE408" s="27"/>
      <c r="AF408" s="27"/>
    </row>
    <row r="409" spans="1:32" s="82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5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4"/>
      <c r="W409" s="54"/>
      <c r="X409" s="51"/>
      <c r="Y409" s="51"/>
      <c r="Z409" s="27"/>
      <c r="AA409" s="27"/>
      <c r="AB409" s="27"/>
      <c r="AC409" s="27"/>
      <c r="AD409" s="27"/>
      <c r="AE409" s="27"/>
      <c r="AF409" s="27"/>
    </row>
    <row r="410" spans="1:32" s="82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5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4"/>
      <c r="W410" s="54"/>
      <c r="X410" s="51"/>
      <c r="Y410" s="51"/>
      <c r="Z410" s="27"/>
      <c r="AA410" s="27"/>
      <c r="AB410" s="27"/>
      <c r="AC410" s="27"/>
      <c r="AD410" s="27"/>
      <c r="AE410" s="27"/>
      <c r="AF410" s="27"/>
    </row>
    <row r="411" spans="1:32" s="82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5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4"/>
      <c r="W411" s="54"/>
      <c r="X411" s="51"/>
      <c r="Y411" s="51"/>
      <c r="Z411" s="27"/>
      <c r="AA411" s="27"/>
      <c r="AB411" s="27"/>
      <c r="AC411" s="27"/>
      <c r="AD411" s="27"/>
      <c r="AE411" s="27"/>
      <c r="AF411" s="27"/>
    </row>
    <row r="412" spans="1:32" s="82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5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4"/>
      <c r="W412" s="54"/>
      <c r="X412" s="51"/>
      <c r="Y412" s="51"/>
      <c r="Z412" s="27"/>
      <c r="AA412" s="27"/>
      <c r="AB412" s="27"/>
      <c r="AC412" s="27"/>
      <c r="AD412" s="27"/>
      <c r="AE412" s="27"/>
      <c r="AF412" s="27"/>
    </row>
    <row r="413" spans="1:32" s="82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5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4"/>
      <c r="W413" s="54"/>
      <c r="X413" s="51"/>
      <c r="Y413" s="51"/>
      <c r="Z413" s="27"/>
      <c r="AA413" s="27"/>
      <c r="AB413" s="27"/>
      <c r="AC413" s="27"/>
      <c r="AD413" s="27"/>
      <c r="AE413" s="27"/>
      <c r="AF413" s="27"/>
    </row>
    <row r="414" spans="1:32" s="82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5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4"/>
      <c r="W414" s="54"/>
      <c r="X414" s="51"/>
      <c r="Y414" s="51"/>
      <c r="Z414" s="27"/>
      <c r="AA414" s="27"/>
      <c r="AB414" s="27"/>
      <c r="AC414" s="27"/>
      <c r="AD414" s="27"/>
      <c r="AE414" s="27"/>
      <c r="AF414" s="27"/>
    </row>
    <row r="415" spans="1:32" s="82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5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4"/>
      <c r="W415" s="54"/>
      <c r="X415" s="51"/>
      <c r="Y415" s="51"/>
      <c r="Z415" s="27"/>
      <c r="AA415" s="27"/>
      <c r="AB415" s="27"/>
      <c r="AC415" s="27"/>
      <c r="AD415" s="27"/>
      <c r="AE415" s="27"/>
      <c r="AF415" s="27"/>
    </row>
    <row r="416" spans="1:32" s="82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5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4"/>
      <c r="W416" s="54"/>
      <c r="X416" s="51"/>
      <c r="Y416" s="51"/>
      <c r="Z416" s="27"/>
      <c r="AA416" s="27"/>
      <c r="AB416" s="27"/>
      <c r="AC416" s="27"/>
      <c r="AD416" s="27"/>
      <c r="AE416" s="27"/>
      <c r="AF416" s="27"/>
    </row>
    <row r="417" spans="1:32" s="82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5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4"/>
      <c r="W417" s="54"/>
      <c r="X417" s="51"/>
      <c r="Y417" s="51"/>
      <c r="Z417" s="27"/>
      <c r="AA417" s="27"/>
      <c r="AB417" s="27"/>
      <c r="AC417" s="27"/>
      <c r="AD417" s="27"/>
      <c r="AE417" s="27"/>
      <c r="AF417" s="27"/>
    </row>
    <row r="418" spans="1:32" s="82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5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4"/>
      <c r="W418" s="54"/>
      <c r="X418" s="51"/>
      <c r="Y418" s="51"/>
      <c r="Z418" s="27"/>
      <c r="AA418" s="27"/>
      <c r="AB418" s="27"/>
      <c r="AC418" s="27"/>
      <c r="AD418" s="27"/>
      <c r="AE418" s="27"/>
      <c r="AF418" s="27"/>
    </row>
    <row r="419" spans="1:32" s="82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5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4"/>
      <c r="W419" s="54"/>
      <c r="X419" s="51"/>
      <c r="Y419" s="51"/>
      <c r="Z419" s="27"/>
      <c r="AA419" s="27"/>
      <c r="AB419" s="27"/>
      <c r="AC419" s="27"/>
      <c r="AD419" s="27"/>
      <c r="AE419" s="27"/>
      <c r="AF419" s="27"/>
    </row>
    <row r="420" spans="1:32" s="82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5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4"/>
      <c r="W420" s="54"/>
      <c r="X420" s="51"/>
      <c r="Y420" s="51"/>
      <c r="Z420" s="27"/>
      <c r="AA420" s="27"/>
      <c r="AB420" s="27"/>
      <c r="AC420" s="27"/>
      <c r="AD420" s="27"/>
      <c r="AE420" s="27"/>
      <c r="AF420" s="27"/>
    </row>
    <row r="421" spans="1:32" s="82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5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4"/>
      <c r="W421" s="54"/>
      <c r="X421" s="51"/>
      <c r="Y421" s="51"/>
      <c r="Z421" s="27"/>
      <c r="AA421" s="27"/>
      <c r="AB421" s="27"/>
      <c r="AC421" s="27"/>
      <c r="AD421" s="27"/>
      <c r="AE421" s="27"/>
      <c r="AF421" s="27"/>
    </row>
    <row r="422" spans="1:32" s="82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5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4"/>
      <c r="W422" s="54"/>
      <c r="X422" s="51"/>
      <c r="Y422" s="51"/>
      <c r="Z422" s="27"/>
      <c r="AA422" s="27"/>
      <c r="AB422" s="27"/>
      <c r="AC422" s="27"/>
      <c r="AD422" s="27"/>
      <c r="AE422" s="27"/>
      <c r="AF422" s="27"/>
    </row>
    <row r="423" spans="1:32" s="82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5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4"/>
      <c r="W423" s="54"/>
      <c r="X423" s="51"/>
      <c r="Y423" s="51"/>
      <c r="Z423" s="27"/>
      <c r="AA423" s="27"/>
      <c r="AB423" s="27"/>
      <c r="AC423" s="27"/>
      <c r="AD423" s="27"/>
      <c r="AE423" s="27"/>
      <c r="AF423" s="27"/>
    </row>
    <row r="424" spans="1:32" s="82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5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4"/>
      <c r="W424" s="54"/>
      <c r="X424" s="51"/>
      <c r="Y424" s="51"/>
      <c r="Z424" s="27"/>
      <c r="AA424" s="27"/>
      <c r="AB424" s="27"/>
      <c r="AC424" s="27"/>
      <c r="AD424" s="27"/>
      <c r="AE424" s="27"/>
      <c r="AF424" s="27"/>
    </row>
    <row r="425" spans="1:32" s="82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5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4"/>
      <c r="W425" s="54"/>
      <c r="X425" s="51"/>
      <c r="Y425" s="51"/>
      <c r="Z425" s="27"/>
      <c r="AA425" s="27"/>
      <c r="AB425" s="27"/>
      <c r="AC425" s="27"/>
      <c r="AD425" s="27"/>
      <c r="AE425" s="27"/>
      <c r="AF425" s="27"/>
    </row>
    <row r="426" spans="1:32" s="82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5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4"/>
      <c r="W426" s="54"/>
      <c r="X426" s="51"/>
      <c r="Y426" s="51"/>
      <c r="Z426" s="27"/>
      <c r="AA426" s="27"/>
      <c r="AB426" s="27"/>
      <c r="AC426" s="27"/>
      <c r="AD426" s="27"/>
      <c r="AE426" s="27"/>
      <c r="AF426" s="27"/>
    </row>
    <row r="427" spans="1:32" s="82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5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4"/>
      <c r="W427" s="54"/>
      <c r="X427" s="51"/>
      <c r="Y427" s="51"/>
      <c r="Z427" s="27"/>
      <c r="AA427" s="27"/>
      <c r="AB427" s="27"/>
      <c r="AC427" s="27"/>
      <c r="AD427" s="27"/>
      <c r="AE427" s="27"/>
      <c r="AF427" s="27"/>
    </row>
    <row r="428" spans="1:32" s="82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5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4"/>
      <c r="W428" s="54"/>
      <c r="X428" s="51"/>
      <c r="Y428" s="51"/>
      <c r="Z428" s="27"/>
      <c r="AA428" s="27"/>
      <c r="AB428" s="27"/>
      <c r="AC428" s="27"/>
      <c r="AD428" s="27"/>
      <c r="AE428" s="27"/>
      <c r="AF428" s="27"/>
    </row>
    <row r="429" spans="1:32" s="82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5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4"/>
      <c r="W429" s="54"/>
      <c r="X429" s="51"/>
      <c r="Y429" s="51"/>
      <c r="Z429" s="27"/>
      <c r="AA429" s="27"/>
      <c r="AB429" s="27"/>
      <c r="AC429" s="27"/>
      <c r="AD429" s="27"/>
      <c r="AE429" s="27"/>
      <c r="AF429" s="27"/>
    </row>
    <row r="430" spans="1:32" s="82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5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4"/>
      <c r="W430" s="54"/>
      <c r="X430" s="51"/>
      <c r="Y430" s="51"/>
      <c r="Z430" s="27"/>
      <c r="AA430" s="27"/>
      <c r="AB430" s="27"/>
      <c r="AC430" s="27"/>
      <c r="AD430" s="27"/>
      <c r="AE430" s="27"/>
      <c r="AF430" s="27"/>
    </row>
    <row r="431" spans="1:32" s="82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5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4"/>
      <c r="W431" s="54"/>
      <c r="X431" s="51"/>
      <c r="Y431" s="51"/>
      <c r="Z431" s="27"/>
      <c r="AA431" s="27"/>
      <c r="AB431" s="27"/>
      <c r="AC431" s="27"/>
      <c r="AD431" s="27"/>
      <c r="AE431" s="27"/>
      <c r="AF431" s="27"/>
    </row>
    <row r="432" spans="1:32" s="82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5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4"/>
      <c r="W432" s="54"/>
      <c r="X432" s="51"/>
      <c r="Y432" s="51"/>
      <c r="Z432" s="27"/>
      <c r="AA432" s="27"/>
      <c r="AB432" s="27"/>
      <c r="AC432" s="27"/>
      <c r="AD432" s="27"/>
      <c r="AE432" s="27"/>
      <c r="AF432" s="27"/>
    </row>
    <row r="433" spans="1:32" s="82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5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4"/>
      <c r="W433" s="54"/>
      <c r="X433" s="51"/>
      <c r="Y433" s="51"/>
      <c r="Z433" s="27"/>
      <c r="AA433" s="27"/>
      <c r="AB433" s="27"/>
      <c r="AC433" s="27"/>
      <c r="AD433" s="27"/>
      <c r="AE433" s="27"/>
      <c r="AF433" s="27"/>
    </row>
    <row r="434" spans="1:32" s="82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5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4"/>
      <c r="W434" s="54"/>
      <c r="X434" s="51"/>
      <c r="Y434" s="51"/>
      <c r="Z434" s="27"/>
      <c r="AA434" s="27"/>
      <c r="AB434" s="27"/>
      <c r="AC434" s="27"/>
      <c r="AD434" s="27"/>
      <c r="AE434" s="27"/>
      <c r="AF434" s="27"/>
    </row>
    <row r="435" spans="1:32" s="82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5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4"/>
      <c r="W435" s="54"/>
      <c r="X435" s="51"/>
      <c r="Y435" s="51"/>
      <c r="Z435" s="27"/>
      <c r="AA435" s="27"/>
      <c r="AB435" s="27"/>
      <c r="AC435" s="27"/>
      <c r="AD435" s="27"/>
      <c r="AE435" s="27"/>
      <c r="AF435" s="27"/>
    </row>
    <row r="436" spans="1:32" s="82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5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4"/>
      <c r="W436" s="54"/>
      <c r="X436" s="51"/>
      <c r="Y436" s="51"/>
      <c r="Z436" s="27"/>
      <c r="AA436" s="27"/>
      <c r="AB436" s="27"/>
      <c r="AC436" s="27"/>
      <c r="AD436" s="27"/>
      <c r="AE436" s="27"/>
      <c r="AF436" s="27"/>
    </row>
    <row r="437" spans="1:32" s="82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5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4"/>
      <c r="W437" s="54"/>
      <c r="X437" s="51"/>
      <c r="Y437" s="51"/>
      <c r="Z437" s="27"/>
      <c r="AA437" s="27"/>
      <c r="AB437" s="27"/>
      <c r="AC437" s="27"/>
      <c r="AD437" s="27"/>
      <c r="AE437" s="27"/>
      <c r="AF437" s="27"/>
    </row>
    <row r="438" spans="1:32" s="82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5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4"/>
      <c r="W438" s="54"/>
      <c r="X438" s="51"/>
      <c r="Y438" s="51"/>
      <c r="Z438" s="27"/>
      <c r="AA438" s="27"/>
      <c r="AB438" s="27"/>
      <c r="AC438" s="27"/>
      <c r="AD438" s="27"/>
      <c r="AE438" s="27"/>
      <c r="AF438" s="27"/>
    </row>
    <row r="439" spans="1:32" s="82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5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4"/>
      <c r="W439" s="54"/>
      <c r="X439" s="51"/>
      <c r="Y439" s="51"/>
      <c r="Z439" s="27"/>
      <c r="AA439" s="27"/>
      <c r="AB439" s="27"/>
      <c r="AC439" s="27"/>
      <c r="AD439" s="27"/>
      <c r="AE439" s="27"/>
      <c r="AF439" s="27"/>
    </row>
    <row r="440" spans="1:32" s="82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5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4"/>
      <c r="W440" s="54"/>
      <c r="X440" s="51"/>
      <c r="Y440" s="51"/>
      <c r="Z440" s="27"/>
      <c r="AA440" s="27"/>
      <c r="AB440" s="27"/>
      <c r="AC440" s="27"/>
      <c r="AD440" s="27"/>
      <c r="AE440" s="27"/>
      <c r="AF440" s="27"/>
    </row>
    <row r="441" spans="1:32" s="82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5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4"/>
      <c r="W441" s="54"/>
      <c r="X441" s="51"/>
      <c r="Y441" s="51"/>
      <c r="Z441" s="27"/>
      <c r="AA441" s="27"/>
      <c r="AB441" s="27"/>
      <c r="AC441" s="27"/>
      <c r="AD441" s="27"/>
      <c r="AE441" s="27"/>
      <c r="AF441" s="27"/>
    </row>
    <row r="442" spans="1:32" s="82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5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4"/>
      <c r="W442" s="54"/>
      <c r="X442" s="51"/>
      <c r="Y442" s="51"/>
      <c r="Z442" s="27"/>
      <c r="AA442" s="27"/>
      <c r="AB442" s="27"/>
      <c r="AC442" s="27"/>
      <c r="AD442" s="27"/>
      <c r="AE442" s="27"/>
      <c r="AF442" s="27"/>
    </row>
    <row r="443" spans="1:32" s="82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5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4"/>
      <c r="W443" s="54"/>
      <c r="X443" s="51"/>
      <c r="Y443" s="51"/>
      <c r="Z443" s="27"/>
      <c r="AA443" s="27"/>
      <c r="AB443" s="27"/>
      <c r="AC443" s="27"/>
      <c r="AD443" s="27"/>
      <c r="AE443" s="27"/>
      <c r="AF443" s="27"/>
    </row>
    <row r="444" spans="1:32" s="82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5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4"/>
      <c r="W444" s="54"/>
      <c r="X444" s="51"/>
      <c r="Y444" s="51"/>
      <c r="Z444" s="27"/>
      <c r="AA444" s="27"/>
      <c r="AB444" s="27"/>
      <c r="AC444" s="27"/>
      <c r="AD444" s="27"/>
      <c r="AE444" s="27"/>
      <c r="AF444" s="27"/>
    </row>
    <row r="445" spans="1:32" s="82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5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4"/>
      <c r="W445" s="54"/>
      <c r="X445" s="51"/>
      <c r="Y445" s="51"/>
      <c r="Z445" s="27"/>
      <c r="AA445" s="27"/>
      <c r="AB445" s="27"/>
      <c r="AC445" s="27"/>
      <c r="AD445" s="27"/>
      <c r="AE445" s="27"/>
      <c r="AF445" s="27"/>
    </row>
    <row r="446" spans="1:32" s="82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5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4"/>
      <c r="W446" s="54"/>
      <c r="X446" s="51"/>
      <c r="Y446" s="51"/>
      <c r="Z446" s="27"/>
      <c r="AA446" s="27"/>
      <c r="AB446" s="27"/>
      <c r="AC446" s="27"/>
      <c r="AD446" s="27"/>
      <c r="AE446" s="27"/>
      <c r="AF446" s="27"/>
    </row>
    <row r="447" spans="1:32" s="82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5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4"/>
      <c r="W447" s="54"/>
      <c r="X447" s="51"/>
      <c r="Y447" s="51"/>
      <c r="Z447" s="27"/>
      <c r="AA447" s="27"/>
      <c r="AB447" s="27"/>
      <c r="AC447" s="27"/>
      <c r="AD447" s="27"/>
      <c r="AE447" s="27"/>
      <c r="AF447" s="27"/>
    </row>
    <row r="448" spans="1:32" s="82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5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4"/>
      <c r="W448" s="54"/>
      <c r="X448" s="51"/>
      <c r="Y448" s="51"/>
      <c r="Z448" s="27"/>
      <c r="AA448" s="27"/>
      <c r="AB448" s="27"/>
      <c r="AC448" s="27"/>
      <c r="AD448" s="27"/>
      <c r="AE448" s="27"/>
      <c r="AF448" s="27"/>
    </row>
    <row r="449" spans="1:32" s="82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5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4"/>
      <c r="W449" s="54"/>
      <c r="X449" s="51"/>
      <c r="Y449" s="51"/>
      <c r="Z449" s="27"/>
      <c r="AA449" s="27"/>
      <c r="AB449" s="27"/>
      <c r="AC449" s="27"/>
      <c r="AD449" s="27"/>
      <c r="AE449" s="27"/>
      <c r="AF449" s="27"/>
    </row>
    <row r="450" spans="1:32" s="82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5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4"/>
      <c r="W450" s="54"/>
      <c r="X450" s="51"/>
      <c r="Y450" s="51"/>
      <c r="Z450" s="27"/>
      <c r="AA450" s="27"/>
      <c r="AB450" s="27"/>
      <c r="AC450" s="27"/>
      <c r="AD450" s="27"/>
      <c r="AE450" s="27"/>
      <c r="AF450" s="27"/>
    </row>
    <row r="451" spans="1:32" s="82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5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4"/>
      <c r="W451" s="54"/>
      <c r="X451" s="51"/>
      <c r="Y451" s="51"/>
      <c r="Z451" s="27"/>
      <c r="AA451" s="27"/>
      <c r="AB451" s="27"/>
      <c r="AC451" s="27"/>
      <c r="AD451" s="27"/>
      <c r="AE451" s="27"/>
      <c r="AF451" s="27"/>
    </row>
    <row r="452" spans="1:32" s="82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5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4"/>
      <c r="W452" s="54"/>
      <c r="X452" s="51"/>
      <c r="Y452" s="51"/>
      <c r="Z452" s="27"/>
      <c r="AA452" s="27"/>
      <c r="AB452" s="27"/>
      <c r="AC452" s="27"/>
      <c r="AD452" s="27"/>
      <c r="AE452" s="27"/>
      <c r="AF452" s="27"/>
    </row>
    <row r="453" spans="1:32" s="82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5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4"/>
      <c r="W453" s="54"/>
      <c r="X453" s="51"/>
      <c r="Y453" s="51"/>
      <c r="Z453" s="27"/>
      <c r="AA453" s="27"/>
      <c r="AB453" s="27"/>
      <c r="AC453" s="27"/>
      <c r="AD453" s="27"/>
      <c r="AE453" s="27"/>
      <c r="AF453" s="27"/>
    </row>
    <row r="454" spans="1:32" s="82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5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4"/>
      <c r="W454" s="54"/>
      <c r="X454" s="51"/>
      <c r="Y454" s="51"/>
      <c r="Z454" s="27"/>
      <c r="AA454" s="27"/>
      <c r="AB454" s="27"/>
      <c r="AC454" s="27"/>
      <c r="AD454" s="27"/>
      <c r="AE454" s="27"/>
      <c r="AF454" s="27"/>
    </row>
    <row r="455" spans="1:32" s="82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5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4"/>
      <c r="W455" s="54"/>
      <c r="X455" s="51"/>
      <c r="Y455" s="51"/>
      <c r="Z455" s="27"/>
      <c r="AA455" s="27"/>
      <c r="AB455" s="27"/>
      <c r="AC455" s="27"/>
      <c r="AD455" s="27"/>
      <c r="AE455" s="27"/>
      <c r="AF455" s="27"/>
    </row>
    <row r="456" spans="1:32" s="82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5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4"/>
      <c r="W456" s="54"/>
      <c r="X456" s="51"/>
      <c r="Y456" s="51"/>
      <c r="Z456" s="27"/>
      <c r="AA456" s="27"/>
      <c r="AB456" s="27"/>
      <c r="AC456" s="27"/>
      <c r="AD456" s="27"/>
      <c r="AE456" s="27"/>
      <c r="AF456" s="27"/>
    </row>
    <row r="457" spans="1:32" s="82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5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4"/>
      <c r="W457" s="54"/>
      <c r="X457" s="51"/>
      <c r="Y457" s="51"/>
      <c r="Z457" s="27"/>
      <c r="AA457" s="27"/>
      <c r="AB457" s="27"/>
      <c r="AC457" s="27"/>
      <c r="AD457" s="27"/>
      <c r="AE457" s="27"/>
      <c r="AF457" s="27"/>
    </row>
    <row r="458" spans="1:32" s="82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5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4"/>
      <c r="W458" s="54"/>
      <c r="X458" s="51"/>
      <c r="Y458" s="51"/>
      <c r="Z458" s="27"/>
      <c r="AA458" s="27"/>
      <c r="AB458" s="27"/>
      <c r="AC458" s="27"/>
      <c r="AD458" s="27"/>
      <c r="AE458" s="27"/>
      <c r="AF458" s="27"/>
    </row>
    <row r="459" spans="1:32" s="82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5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4"/>
      <c r="W459" s="54"/>
      <c r="X459" s="51"/>
      <c r="Y459" s="51"/>
      <c r="Z459" s="27"/>
      <c r="AA459" s="27"/>
      <c r="AB459" s="27"/>
      <c r="AC459" s="27"/>
      <c r="AD459" s="27"/>
      <c r="AE459" s="27"/>
      <c r="AF459" s="27"/>
    </row>
    <row r="460" spans="1:32" s="82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5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4"/>
      <c r="W460" s="54"/>
      <c r="X460" s="51"/>
      <c r="Y460" s="51"/>
      <c r="Z460" s="27"/>
      <c r="AA460" s="27"/>
      <c r="AB460" s="27"/>
      <c r="AC460" s="27"/>
      <c r="AD460" s="27"/>
      <c r="AE460" s="27"/>
      <c r="AF460" s="27"/>
    </row>
    <row r="461" spans="1:32" s="82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5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4"/>
      <c r="W461" s="54"/>
      <c r="X461" s="51"/>
      <c r="Y461" s="51"/>
      <c r="Z461" s="27"/>
      <c r="AA461" s="27"/>
      <c r="AB461" s="27"/>
      <c r="AC461" s="27"/>
      <c r="AD461" s="27"/>
      <c r="AE461" s="27"/>
      <c r="AF461" s="27"/>
    </row>
    <row r="462" spans="1:32" s="82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5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4"/>
      <c r="W462" s="54"/>
      <c r="X462" s="51"/>
      <c r="Y462" s="51"/>
      <c r="Z462" s="27"/>
      <c r="AA462" s="27"/>
      <c r="AB462" s="27"/>
      <c r="AC462" s="27"/>
      <c r="AD462" s="27"/>
      <c r="AE462" s="27"/>
      <c r="AF462" s="27"/>
    </row>
    <row r="463" spans="1:32" s="82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5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4"/>
      <c r="W463" s="54"/>
      <c r="X463" s="51"/>
      <c r="Y463" s="51"/>
      <c r="Z463" s="27"/>
      <c r="AA463" s="27"/>
      <c r="AB463" s="27"/>
      <c r="AC463" s="27"/>
      <c r="AD463" s="27"/>
      <c r="AE463" s="27"/>
      <c r="AF463" s="27"/>
    </row>
    <row r="464" spans="1:32" s="82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5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4"/>
      <c r="W464" s="54"/>
      <c r="X464" s="51"/>
      <c r="Y464" s="51"/>
      <c r="Z464" s="27"/>
      <c r="AA464" s="27"/>
      <c r="AB464" s="27"/>
      <c r="AC464" s="27"/>
      <c r="AD464" s="27"/>
      <c r="AE464" s="27"/>
      <c r="AF464" s="27"/>
    </row>
    <row r="465" spans="1:32" s="82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5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4"/>
      <c r="W465" s="54"/>
      <c r="X465" s="51"/>
      <c r="Y465" s="51"/>
      <c r="Z465" s="27"/>
      <c r="AA465" s="27"/>
      <c r="AB465" s="27"/>
      <c r="AC465" s="27"/>
      <c r="AD465" s="27"/>
      <c r="AE465" s="27"/>
      <c r="AF465" s="27"/>
    </row>
    <row r="466" spans="1:32" s="82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5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4"/>
      <c r="W466" s="54"/>
      <c r="X466" s="51"/>
      <c r="Y466" s="51"/>
      <c r="Z466" s="27"/>
      <c r="AA466" s="27"/>
      <c r="AB466" s="27"/>
      <c r="AC466" s="27"/>
      <c r="AD466" s="27"/>
      <c r="AE466" s="27"/>
      <c r="AF466" s="27"/>
    </row>
    <row r="467" spans="1:32" s="82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5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4"/>
      <c r="W467" s="54"/>
      <c r="X467" s="51"/>
      <c r="Y467" s="51"/>
      <c r="Z467" s="27"/>
      <c r="AA467" s="27"/>
      <c r="AB467" s="27"/>
      <c r="AC467" s="27"/>
      <c r="AD467" s="27"/>
      <c r="AE467" s="27"/>
      <c r="AF467" s="27"/>
    </row>
    <row r="468" spans="1:32" s="82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5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4"/>
      <c r="W468" s="54"/>
      <c r="X468" s="51"/>
      <c r="Y468" s="51"/>
      <c r="Z468" s="27"/>
      <c r="AA468" s="27"/>
      <c r="AB468" s="27"/>
      <c r="AC468" s="27"/>
      <c r="AD468" s="27"/>
      <c r="AE468" s="27"/>
      <c r="AF468" s="27"/>
    </row>
    <row r="469" spans="1:32" s="82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5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4"/>
      <c r="W469" s="54"/>
      <c r="X469" s="51"/>
      <c r="Y469" s="51"/>
      <c r="Z469" s="27"/>
      <c r="AA469" s="27"/>
      <c r="AB469" s="27"/>
      <c r="AC469" s="27"/>
      <c r="AD469" s="27"/>
      <c r="AE469" s="27"/>
      <c r="AF469" s="27"/>
    </row>
    <row r="470" spans="1:32" s="82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5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4"/>
      <c r="W470" s="54"/>
      <c r="X470" s="51"/>
      <c r="Y470" s="51"/>
      <c r="Z470" s="27"/>
      <c r="AA470" s="27"/>
      <c r="AB470" s="27"/>
      <c r="AC470" s="27"/>
      <c r="AD470" s="27"/>
      <c r="AE470" s="27"/>
      <c r="AF470" s="27"/>
    </row>
    <row r="471" spans="1:32" s="82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5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4"/>
      <c r="W471" s="54"/>
      <c r="X471" s="51"/>
      <c r="Y471" s="51"/>
      <c r="Z471" s="27"/>
      <c r="AA471" s="27"/>
      <c r="AB471" s="27"/>
      <c r="AC471" s="27"/>
      <c r="AD471" s="27"/>
      <c r="AE471" s="27"/>
      <c r="AF471" s="27"/>
    </row>
    <row r="472" spans="1:32" s="82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5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4"/>
      <c r="W472" s="54"/>
      <c r="X472" s="51"/>
      <c r="Y472" s="51"/>
      <c r="Z472" s="27"/>
      <c r="AA472" s="27"/>
      <c r="AB472" s="27"/>
      <c r="AC472" s="27"/>
      <c r="AD472" s="27"/>
      <c r="AE472" s="27"/>
      <c r="AF472" s="27"/>
    </row>
    <row r="473" spans="1:32" s="82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5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4"/>
      <c r="W473" s="54"/>
      <c r="X473" s="51"/>
      <c r="Y473" s="51"/>
      <c r="Z473" s="27"/>
      <c r="AA473" s="27"/>
      <c r="AB473" s="27"/>
      <c r="AC473" s="27"/>
      <c r="AD473" s="27"/>
      <c r="AE473" s="27"/>
      <c r="AF473" s="27"/>
    </row>
    <row r="474" spans="1:32" s="82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5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4"/>
      <c r="W474" s="54"/>
      <c r="X474" s="51"/>
      <c r="Y474" s="51"/>
      <c r="Z474" s="27"/>
      <c r="AA474" s="27"/>
      <c r="AB474" s="27"/>
      <c r="AC474" s="27"/>
      <c r="AD474" s="27"/>
      <c r="AE474" s="27"/>
      <c r="AF474" s="27"/>
    </row>
    <row r="475" spans="1:32" s="82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5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4"/>
      <c r="W475" s="54"/>
      <c r="X475" s="51"/>
      <c r="Y475" s="51"/>
      <c r="Z475" s="27"/>
      <c r="AA475" s="27"/>
      <c r="AB475" s="27"/>
      <c r="AC475" s="27"/>
      <c r="AD475" s="27"/>
      <c r="AE475" s="27"/>
      <c r="AF475" s="27"/>
    </row>
    <row r="476" spans="1:32" s="82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5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4"/>
      <c r="W476" s="54"/>
      <c r="X476" s="51"/>
      <c r="Y476" s="51"/>
      <c r="Z476" s="27"/>
      <c r="AA476" s="27"/>
      <c r="AB476" s="27"/>
      <c r="AC476" s="27"/>
      <c r="AD476" s="27"/>
      <c r="AE476" s="27"/>
      <c r="AF476" s="27"/>
    </row>
    <row r="477" spans="1:32" s="82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5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4"/>
      <c r="W477" s="54"/>
      <c r="X477" s="51"/>
      <c r="Y477" s="51"/>
      <c r="Z477" s="27"/>
      <c r="AA477" s="27"/>
      <c r="AB477" s="27"/>
      <c r="AC477" s="27"/>
      <c r="AD477" s="27"/>
      <c r="AE477" s="27"/>
      <c r="AF477" s="27"/>
    </row>
    <row r="478" spans="1:32" s="82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5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4"/>
      <c r="W478" s="54"/>
      <c r="X478" s="51"/>
      <c r="Y478" s="51"/>
      <c r="Z478" s="27"/>
      <c r="AA478" s="27"/>
      <c r="AB478" s="27"/>
      <c r="AC478" s="27"/>
      <c r="AD478" s="27"/>
      <c r="AE478" s="27"/>
      <c r="AF478" s="27"/>
    </row>
    <row r="479" spans="1:32" s="82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5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4"/>
      <c r="W479" s="54"/>
      <c r="X479" s="51"/>
      <c r="Y479" s="51"/>
      <c r="Z479" s="27"/>
      <c r="AA479" s="27"/>
      <c r="AB479" s="27"/>
      <c r="AC479" s="27"/>
      <c r="AD479" s="27"/>
      <c r="AE479" s="27"/>
      <c r="AF479" s="27"/>
    </row>
    <row r="480" spans="1:32" s="82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5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4"/>
      <c r="W480" s="54"/>
      <c r="X480" s="51"/>
      <c r="Y480" s="51"/>
      <c r="Z480" s="27"/>
      <c r="AA480" s="27"/>
      <c r="AB480" s="27"/>
      <c r="AC480" s="27"/>
      <c r="AD480" s="27"/>
      <c r="AE480" s="27"/>
      <c r="AF480" s="27"/>
    </row>
    <row r="481" spans="1:32" s="82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5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4"/>
      <c r="W481" s="54"/>
      <c r="X481" s="51"/>
      <c r="Y481" s="51"/>
      <c r="Z481" s="27"/>
      <c r="AA481" s="27"/>
      <c r="AB481" s="27"/>
      <c r="AC481" s="27"/>
      <c r="AD481" s="27"/>
      <c r="AE481" s="27"/>
      <c r="AF481" s="27"/>
    </row>
    <row r="482" spans="1:32" s="82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5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4"/>
      <c r="W482" s="54"/>
      <c r="X482" s="51"/>
      <c r="Y482" s="51"/>
      <c r="Z482" s="27"/>
      <c r="AA482" s="27"/>
      <c r="AB482" s="27"/>
      <c r="AC482" s="27"/>
      <c r="AD482" s="27"/>
      <c r="AE482" s="27"/>
      <c r="AF482" s="27"/>
    </row>
    <row r="483" spans="1:32" s="82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5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4"/>
      <c r="W483" s="54"/>
      <c r="X483" s="51"/>
      <c r="Y483" s="51"/>
      <c r="Z483" s="27"/>
      <c r="AA483" s="27"/>
      <c r="AB483" s="27"/>
      <c r="AC483" s="27"/>
      <c r="AD483" s="27"/>
      <c r="AE483" s="27"/>
      <c r="AF483" s="27"/>
    </row>
    <row r="484" spans="1:32" s="82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5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4"/>
      <c r="W484" s="54"/>
      <c r="X484" s="51"/>
      <c r="Y484" s="51"/>
      <c r="Z484" s="27"/>
      <c r="AA484" s="27"/>
      <c r="AB484" s="27"/>
      <c r="AC484" s="27"/>
      <c r="AD484" s="27"/>
      <c r="AE484" s="27"/>
      <c r="AF484" s="27"/>
    </row>
    <row r="485" spans="1:32" s="82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5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4"/>
      <c r="W485" s="54"/>
      <c r="X485" s="51"/>
      <c r="Y485" s="51"/>
      <c r="Z485" s="27"/>
      <c r="AA485" s="27"/>
      <c r="AB485" s="27"/>
      <c r="AC485" s="27"/>
      <c r="AD485" s="27"/>
      <c r="AE485" s="27"/>
      <c r="AF485" s="27"/>
    </row>
    <row r="486" spans="1:32" s="82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5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4"/>
      <c r="W486" s="54"/>
      <c r="X486" s="51"/>
      <c r="Y486" s="51"/>
      <c r="Z486" s="27"/>
      <c r="AA486" s="27"/>
      <c r="AB486" s="27"/>
      <c r="AC486" s="27"/>
      <c r="AD486" s="27"/>
      <c r="AE486" s="27"/>
      <c r="AF486" s="27"/>
    </row>
    <row r="487" spans="1:32" s="82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5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4"/>
      <c r="W487" s="54"/>
      <c r="X487" s="51"/>
      <c r="Y487" s="51"/>
      <c r="Z487" s="27"/>
      <c r="AA487" s="27"/>
      <c r="AB487" s="27"/>
      <c r="AC487" s="27"/>
      <c r="AD487" s="27"/>
      <c r="AE487" s="27"/>
      <c r="AF487" s="27"/>
    </row>
    <row r="488" spans="1:32" s="82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5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4"/>
      <c r="W488" s="54"/>
      <c r="X488" s="51"/>
      <c r="Y488" s="51"/>
      <c r="Z488" s="27"/>
      <c r="AA488" s="27"/>
      <c r="AB488" s="27"/>
      <c r="AC488" s="27"/>
      <c r="AD488" s="27"/>
      <c r="AE488" s="27"/>
      <c r="AF488" s="27"/>
    </row>
    <row r="489" spans="1:32" s="82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5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4"/>
      <c r="W489" s="54"/>
      <c r="X489" s="51"/>
      <c r="Y489" s="51"/>
      <c r="Z489" s="27"/>
      <c r="AA489" s="27"/>
      <c r="AB489" s="27"/>
      <c r="AC489" s="27"/>
      <c r="AD489" s="27"/>
      <c r="AE489" s="27"/>
      <c r="AF489" s="27"/>
    </row>
    <row r="490" spans="1:32" s="82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5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4"/>
      <c r="W490" s="54"/>
      <c r="X490" s="51"/>
      <c r="Y490" s="51"/>
      <c r="Z490" s="27"/>
      <c r="AA490" s="27"/>
      <c r="AB490" s="27"/>
      <c r="AC490" s="27"/>
      <c r="AD490" s="27"/>
      <c r="AE490" s="27"/>
      <c r="AF490" s="27"/>
    </row>
    <row r="491" spans="1:32" s="82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5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4"/>
      <c r="W491" s="54"/>
      <c r="X491" s="51"/>
      <c r="Y491" s="51"/>
      <c r="Z491" s="27"/>
      <c r="AA491" s="27"/>
      <c r="AB491" s="27"/>
      <c r="AC491" s="27"/>
      <c r="AD491" s="27"/>
      <c r="AE491" s="27"/>
      <c r="AF491" s="27"/>
    </row>
    <row r="492" spans="1:32" s="82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5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4"/>
      <c r="W492" s="54"/>
      <c r="X492" s="51"/>
      <c r="Y492" s="51"/>
      <c r="Z492" s="27"/>
      <c r="AA492" s="27"/>
      <c r="AB492" s="27"/>
      <c r="AC492" s="27"/>
      <c r="AD492" s="27"/>
      <c r="AE492" s="27"/>
      <c r="AF492" s="27"/>
    </row>
    <row r="493" spans="1:32" s="82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5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4"/>
      <c r="W493" s="54"/>
      <c r="X493" s="51"/>
      <c r="Y493" s="51"/>
      <c r="Z493" s="27"/>
      <c r="AA493" s="27"/>
      <c r="AB493" s="27"/>
      <c r="AC493" s="27"/>
      <c r="AD493" s="27"/>
      <c r="AE493" s="27"/>
      <c r="AF493" s="27"/>
    </row>
    <row r="494" spans="1:32" s="82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5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4"/>
      <c r="W494" s="54"/>
      <c r="X494" s="51"/>
      <c r="Y494" s="51"/>
      <c r="Z494" s="27"/>
      <c r="AA494" s="27"/>
      <c r="AB494" s="27"/>
      <c r="AC494" s="27"/>
      <c r="AD494" s="27"/>
      <c r="AE494" s="27"/>
      <c r="AF494" s="27"/>
    </row>
    <row r="495" spans="1:32" s="82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5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4"/>
      <c r="W495" s="54"/>
      <c r="X495" s="51"/>
      <c r="Y495" s="51"/>
      <c r="Z495" s="27"/>
      <c r="AA495" s="27"/>
      <c r="AB495" s="27"/>
      <c r="AC495" s="27"/>
      <c r="AD495" s="27"/>
      <c r="AE495" s="27"/>
      <c r="AF495" s="27"/>
    </row>
    <row r="496" spans="1:32" s="82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5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4"/>
      <c r="W496" s="54"/>
      <c r="X496" s="51"/>
      <c r="Y496" s="51"/>
      <c r="Z496" s="27"/>
      <c r="AA496" s="27"/>
      <c r="AB496" s="27"/>
      <c r="AC496" s="27"/>
      <c r="AD496" s="27"/>
      <c r="AE496" s="27"/>
      <c r="AF496" s="27"/>
    </row>
    <row r="497" spans="1:32" s="82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5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4"/>
      <c r="W497" s="54"/>
      <c r="X497" s="51"/>
      <c r="Y497" s="51"/>
      <c r="Z497" s="27"/>
      <c r="AA497" s="27"/>
      <c r="AB497" s="27"/>
      <c r="AC497" s="27"/>
      <c r="AD497" s="27"/>
      <c r="AE497" s="27"/>
      <c r="AF497" s="27"/>
    </row>
    <row r="498" spans="1:32" s="82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5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4"/>
      <c r="W498" s="54"/>
      <c r="X498" s="51"/>
      <c r="Y498" s="51"/>
      <c r="Z498" s="27"/>
      <c r="AA498" s="27"/>
      <c r="AB498" s="27"/>
      <c r="AC498" s="27"/>
      <c r="AD498" s="27"/>
      <c r="AE498" s="27"/>
      <c r="AF498" s="27"/>
    </row>
    <row r="499" spans="1:32" s="82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5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4"/>
      <c r="W499" s="54"/>
      <c r="X499" s="51"/>
      <c r="Y499" s="51"/>
      <c r="Z499" s="27"/>
      <c r="AA499" s="27"/>
      <c r="AB499" s="27"/>
      <c r="AC499" s="27"/>
      <c r="AD499" s="27"/>
      <c r="AE499" s="27"/>
      <c r="AF499" s="27"/>
    </row>
    <row r="500" spans="1:32" s="82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5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4"/>
      <c r="W500" s="54"/>
      <c r="X500" s="51"/>
      <c r="Y500" s="51"/>
      <c r="Z500" s="27"/>
      <c r="AA500" s="27"/>
      <c r="AB500" s="27"/>
      <c r="AC500" s="27"/>
      <c r="AD500" s="27"/>
      <c r="AE500" s="27"/>
      <c r="AF500" s="27"/>
    </row>
    <row r="501" spans="1:32" s="82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5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4"/>
      <c r="W501" s="54"/>
      <c r="X501" s="51"/>
      <c r="Y501" s="51"/>
      <c r="Z501" s="27"/>
      <c r="AA501" s="27"/>
      <c r="AB501" s="27"/>
      <c r="AC501" s="27"/>
      <c r="AD501" s="27"/>
      <c r="AE501" s="27"/>
      <c r="AF501" s="27"/>
    </row>
    <row r="502" spans="1:32" s="82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5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4"/>
      <c r="W502" s="54"/>
      <c r="X502" s="51"/>
      <c r="Y502" s="51"/>
      <c r="Z502" s="27"/>
      <c r="AA502" s="27"/>
      <c r="AB502" s="27"/>
      <c r="AC502" s="27"/>
      <c r="AD502" s="27"/>
      <c r="AE502" s="27"/>
      <c r="AF502" s="27"/>
    </row>
    <row r="503" spans="1:32" s="82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5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4"/>
      <c r="W503" s="54"/>
      <c r="X503" s="51"/>
      <c r="Y503" s="51"/>
      <c r="Z503" s="27"/>
      <c r="AA503" s="27"/>
      <c r="AB503" s="27"/>
      <c r="AC503" s="27"/>
      <c r="AD503" s="27"/>
      <c r="AE503" s="27"/>
      <c r="AF503" s="27"/>
    </row>
    <row r="504" spans="1:32" s="82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5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4"/>
      <c r="W504" s="54"/>
      <c r="X504" s="51"/>
      <c r="Y504" s="51"/>
      <c r="Z504" s="27"/>
      <c r="AA504" s="27"/>
      <c r="AB504" s="27"/>
      <c r="AC504" s="27"/>
      <c r="AD504" s="27"/>
      <c r="AE504" s="27"/>
      <c r="AF504" s="27"/>
    </row>
    <row r="505" spans="1:32" s="82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5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4"/>
      <c r="W505" s="54"/>
      <c r="X505" s="51"/>
      <c r="Y505" s="51"/>
      <c r="Z505" s="27"/>
      <c r="AA505" s="27"/>
      <c r="AB505" s="27"/>
      <c r="AC505" s="27"/>
      <c r="AD505" s="27"/>
      <c r="AE505" s="27"/>
      <c r="AF505" s="27"/>
    </row>
    <row r="506" spans="1:32" s="82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5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4"/>
      <c r="W506" s="54"/>
      <c r="X506" s="51"/>
      <c r="Y506" s="51"/>
      <c r="Z506" s="27"/>
      <c r="AA506" s="27"/>
      <c r="AB506" s="27"/>
      <c r="AC506" s="27"/>
      <c r="AD506" s="27"/>
      <c r="AE506" s="27"/>
      <c r="AF506" s="27"/>
    </row>
    <row r="507" spans="1:32" s="82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5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4"/>
      <c r="W507" s="54"/>
      <c r="X507" s="51"/>
      <c r="Y507" s="51"/>
      <c r="Z507" s="27"/>
      <c r="AA507" s="27"/>
      <c r="AB507" s="27"/>
      <c r="AC507" s="27"/>
      <c r="AD507" s="27"/>
      <c r="AE507" s="27"/>
      <c r="AF507" s="27"/>
    </row>
    <row r="508" spans="1:32" s="82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5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4"/>
      <c r="W508" s="54"/>
      <c r="X508" s="51"/>
      <c r="Y508" s="51"/>
      <c r="Z508" s="27"/>
      <c r="AA508" s="27"/>
      <c r="AB508" s="27"/>
      <c r="AC508" s="27"/>
      <c r="AD508" s="27"/>
      <c r="AE508" s="27"/>
      <c r="AF508" s="27"/>
    </row>
    <row r="509" spans="1:32" s="82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5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4"/>
      <c r="W509" s="54"/>
      <c r="X509" s="51"/>
      <c r="Y509" s="51"/>
      <c r="Z509" s="27"/>
      <c r="AA509" s="27"/>
      <c r="AB509" s="27"/>
      <c r="AC509" s="27"/>
      <c r="AD509" s="27"/>
      <c r="AE509" s="27"/>
      <c r="AF509" s="27"/>
    </row>
    <row r="510" spans="1:32" s="82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5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4"/>
      <c r="W510" s="54"/>
      <c r="X510" s="51"/>
      <c r="Y510" s="51"/>
      <c r="Z510" s="27"/>
      <c r="AA510" s="27"/>
      <c r="AB510" s="27"/>
      <c r="AC510" s="27"/>
      <c r="AD510" s="27"/>
      <c r="AE510" s="27"/>
      <c r="AF510" s="27"/>
    </row>
    <row r="511" spans="1:32" s="82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5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4"/>
      <c r="W511" s="54"/>
      <c r="X511" s="51"/>
      <c r="Y511" s="51"/>
      <c r="Z511" s="27"/>
      <c r="AA511" s="27"/>
      <c r="AB511" s="27"/>
      <c r="AC511" s="27"/>
      <c r="AD511" s="27"/>
      <c r="AE511" s="27"/>
      <c r="AF511" s="27"/>
    </row>
    <row r="512" spans="1:32" s="82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5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4"/>
      <c r="W512" s="54"/>
      <c r="X512" s="51"/>
      <c r="Y512" s="51"/>
      <c r="Z512" s="27"/>
      <c r="AA512" s="27"/>
      <c r="AB512" s="27"/>
      <c r="AC512" s="27"/>
      <c r="AD512" s="27"/>
      <c r="AE512" s="27"/>
      <c r="AF512" s="27"/>
    </row>
    <row r="513" spans="1:32" s="82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5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4"/>
      <c r="W513" s="54"/>
      <c r="X513" s="51"/>
      <c r="Y513" s="51"/>
      <c r="Z513" s="27"/>
      <c r="AA513" s="27"/>
      <c r="AB513" s="27"/>
      <c r="AC513" s="27"/>
      <c r="AD513" s="27"/>
      <c r="AE513" s="27"/>
      <c r="AF513" s="27"/>
    </row>
    <row r="514" spans="1:32" s="82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5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4"/>
      <c r="W514" s="54"/>
      <c r="X514" s="51"/>
      <c r="Y514" s="51"/>
      <c r="Z514" s="27"/>
      <c r="AA514" s="27"/>
      <c r="AB514" s="27"/>
      <c r="AC514" s="27"/>
      <c r="AD514" s="27"/>
      <c r="AE514" s="27"/>
      <c r="AF514" s="27"/>
    </row>
    <row r="515" spans="1:32" s="82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5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4"/>
      <c r="W515" s="54"/>
      <c r="X515" s="51"/>
      <c r="Y515" s="51"/>
      <c r="Z515" s="27"/>
      <c r="AA515" s="27"/>
      <c r="AB515" s="27"/>
      <c r="AC515" s="27"/>
      <c r="AD515" s="27"/>
      <c r="AE515" s="27"/>
      <c r="AF515" s="27"/>
    </row>
    <row r="516" spans="1:32" s="82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5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4"/>
      <c r="W516" s="54"/>
      <c r="X516" s="51"/>
      <c r="Y516" s="51"/>
      <c r="Z516" s="27"/>
      <c r="AA516" s="27"/>
      <c r="AB516" s="27"/>
      <c r="AC516" s="27"/>
      <c r="AD516" s="27"/>
      <c r="AE516" s="27"/>
      <c r="AF516" s="27"/>
    </row>
    <row r="517" spans="1:32" s="82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5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4"/>
      <c r="W517" s="54"/>
      <c r="X517" s="51"/>
      <c r="Y517" s="51"/>
      <c r="Z517" s="27"/>
      <c r="AA517" s="27"/>
      <c r="AB517" s="27"/>
      <c r="AC517" s="27"/>
      <c r="AD517" s="27"/>
      <c r="AE517" s="27"/>
      <c r="AF517" s="27"/>
    </row>
    <row r="518" spans="1:32" s="82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5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4"/>
      <c r="W518" s="54"/>
      <c r="X518" s="51"/>
      <c r="Y518" s="51"/>
      <c r="Z518" s="27"/>
      <c r="AA518" s="27"/>
      <c r="AB518" s="27"/>
      <c r="AC518" s="27"/>
      <c r="AD518" s="27"/>
      <c r="AE518" s="27"/>
      <c r="AF518" s="27"/>
    </row>
    <row r="519" spans="1:32" s="82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5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4"/>
      <c r="W519" s="54"/>
      <c r="X519" s="51"/>
      <c r="Y519" s="51"/>
      <c r="Z519" s="27"/>
      <c r="AA519" s="27"/>
      <c r="AB519" s="27"/>
      <c r="AC519" s="27"/>
      <c r="AD519" s="27"/>
      <c r="AE519" s="27"/>
      <c r="AF519" s="27"/>
    </row>
    <row r="520" spans="1:32" s="82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5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4"/>
      <c r="W520" s="54"/>
      <c r="X520" s="51"/>
      <c r="Y520" s="51"/>
      <c r="Z520" s="27"/>
      <c r="AA520" s="27"/>
      <c r="AB520" s="27"/>
      <c r="AC520" s="27"/>
      <c r="AD520" s="27"/>
      <c r="AE520" s="27"/>
      <c r="AF520" s="27"/>
    </row>
    <row r="521" spans="1:32" s="82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5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4"/>
      <c r="W521" s="54"/>
      <c r="X521" s="51"/>
      <c r="Y521" s="51"/>
      <c r="Z521" s="27"/>
      <c r="AA521" s="27"/>
      <c r="AB521" s="27"/>
      <c r="AC521" s="27"/>
      <c r="AD521" s="27"/>
      <c r="AE521" s="27"/>
      <c r="AF521" s="27"/>
    </row>
    <row r="522" spans="1:32" s="82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5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4"/>
      <c r="W522" s="54"/>
      <c r="X522" s="51"/>
      <c r="Y522" s="51"/>
      <c r="Z522" s="27"/>
      <c r="AA522" s="27"/>
      <c r="AB522" s="27"/>
      <c r="AC522" s="27"/>
      <c r="AD522" s="27"/>
      <c r="AE522" s="27"/>
      <c r="AF522" s="27"/>
    </row>
    <row r="523" spans="1:32" s="82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5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4"/>
      <c r="W523" s="54"/>
      <c r="X523" s="51"/>
      <c r="Y523" s="51"/>
      <c r="Z523" s="27"/>
      <c r="AA523" s="27"/>
      <c r="AB523" s="27"/>
      <c r="AC523" s="27"/>
      <c r="AD523" s="27"/>
      <c r="AE523" s="27"/>
      <c r="AF523" s="27"/>
    </row>
    <row r="524" spans="1:32" s="82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5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4"/>
      <c r="W524" s="54"/>
      <c r="X524" s="51"/>
      <c r="Y524" s="51"/>
      <c r="Z524" s="27"/>
      <c r="AA524" s="27"/>
      <c r="AB524" s="27"/>
      <c r="AC524" s="27"/>
      <c r="AD524" s="27"/>
      <c r="AE524" s="27"/>
      <c r="AF524" s="27"/>
    </row>
    <row r="525" spans="1:32" s="82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5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4"/>
      <c r="W525" s="54"/>
      <c r="X525" s="51"/>
      <c r="Y525" s="51"/>
      <c r="Z525" s="27"/>
      <c r="AA525" s="27"/>
      <c r="AB525" s="27"/>
      <c r="AC525" s="27"/>
      <c r="AD525" s="27"/>
      <c r="AE525" s="27"/>
      <c r="AF525" s="27"/>
    </row>
    <row r="526" spans="1:32" s="82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5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4"/>
      <c r="W526" s="54"/>
      <c r="X526" s="51"/>
      <c r="Y526" s="51"/>
      <c r="Z526" s="27"/>
      <c r="AA526" s="27"/>
      <c r="AB526" s="27"/>
      <c r="AC526" s="27"/>
      <c r="AD526" s="27"/>
      <c r="AE526" s="27"/>
      <c r="AF526" s="27"/>
    </row>
    <row r="527" spans="1:32" s="82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5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4"/>
      <c r="W527" s="54"/>
      <c r="X527" s="51"/>
      <c r="Y527" s="51"/>
      <c r="Z527" s="27"/>
      <c r="AA527" s="27"/>
      <c r="AB527" s="27"/>
      <c r="AC527" s="27"/>
      <c r="AD527" s="27"/>
      <c r="AE527" s="27"/>
      <c r="AF527" s="27"/>
    </row>
    <row r="528" spans="1:32" s="82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5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4"/>
      <c r="W528" s="54"/>
      <c r="X528" s="51"/>
      <c r="Y528" s="51"/>
      <c r="Z528" s="27"/>
      <c r="AA528" s="27"/>
      <c r="AB528" s="27"/>
      <c r="AC528" s="27"/>
      <c r="AD528" s="27"/>
      <c r="AE528" s="27"/>
      <c r="AF528" s="27"/>
    </row>
    <row r="529" spans="1:32" s="82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5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4"/>
      <c r="W529" s="54"/>
      <c r="X529" s="51"/>
      <c r="Y529" s="51"/>
      <c r="Z529" s="27"/>
      <c r="AA529" s="27"/>
      <c r="AB529" s="27"/>
      <c r="AC529" s="27"/>
      <c r="AD529" s="27"/>
      <c r="AE529" s="27"/>
      <c r="AF529" s="27"/>
    </row>
    <row r="530" spans="1:32" s="82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5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4"/>
      <c r="W530" s="54"/>
      <c r="X530" s="51"/>
      <c r="Y530" s="51"/>
      <c r="Z530" s="27"/>
      <c r="AA530" s="27"/>
      <c r="AB530" s="27"/>
      <c r="AC530" s="27"/>
      <c r="AD530" s="27"/>
      <c r="AE530" s="27"/>
      <c r="AF530" s="27"/>
    </row>
    <row r="531" spans="1:32" s="82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5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4"/>
      <c r="W531" s="54"/>
      <c r="X531" s="51"/>
      <c r="Y531" s="51"/>
      <c r="Z531" s="27"/>
      <c r="AA531" s="27"/>
      <c r="AB531" s="27"/>
      <c r="AC531" s="27"/>
      <c r="AD531" s="27"/>
      <c r="AE531" s="27"/>
      <c r="AF531" s="27"/>
    </row>
    <row r="532" spans="1:32" s="82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5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4"/>
      <c r="W532" s="54"/>
      <c r="X532" s="51"/>
      <c r="Y532" s="51"/>
      <c r="Z532" s="27"/>
      <c r="AA532" s="27"/>
      <c r="AB532" s="27"/>
      <c r="AC532" s="27"/>
      <c r="AD532" s="27"/>
      <c r="AE532" s="27"/>
      <c r="AF532" s="27"/>
    </row>
    <row r="533" spans="1:32" s="82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5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4"/>
      <c r="W533" s="54"/>
      <c r="X533" s="51"/>
      <c r="Y533" s="51"/>
      <c r="Z533" s="27"/>
      <c r="AA533" s="27"/>
      <c r="AB533" s="27"/>
      <c r="AC533" s="27"/>
      <c r="AD533" s="27"/>
      <c r="AE533" s="27"/>
      <c r="AF533" s="27"/>
    </row>
    <row r="534" spans="1:32" s="82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5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4"/>
      <c r="W534" s="54"/>
      <c r="X534" s="51"/>
      <c r="Y534" s="51"/>
      <c r="Z534" s="27"/>
      <c r="AA534" s="27"/>
      <c r="AB534" s="27"/>
      <c r="AC534" s="27"/>
      <c r="AD534" s="27"/>
      <c r="AE534" s="27"/>
      <c r="AF534" s="27"/>
    </row>
    <row r="535" spans="1:32" s="82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5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4"/>
      <c r="W535" s="54"/>
      <c r="X535" s="51"/>
      <c r="Y535" s="51"/>
      <c r="Z535" s="27"/>
      <c r="AA535" s="27"/>
      <c r="AB535" s="27"/>
      <c r="AC535" s="27"/>
      <c r="AD535" s="27"/>
      <c r="AE535" s="27"/>
      <c r="AF535" s="27"/>
    </row>
    <row r="536" spans="1:32" s="82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5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4"/>
      <c r="W536" s="54"/>
      <c r="X536" s="51"/>
      <c r="Y536" s="51"/>
      <c r="Z536" s="27"/>
      <c r="AA536" s="27"/>
      <c r="AB536" s="27"/>
      <c r="AC536" s="27"/>
      <c r="AD536" s="27"/>
      <c r="AE536" s="27"/>
      <c r="AF536" s="27"/>
    </row>
    <row r="537" spans="1:32" s="82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5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4"/>
      <c r="W537" s="54"/>
      <c r="X537" s="51"/>
      <c r="Y537" s="51"/>
      <c r="Z537" s="27"/>
      <c r="AA537" s="27"/>
      <c r="AB537" s="27"/>
      <c r="AC537" s="27"/>
      <c r="AD537" s="27"/>
      <c r="AE537" s="27"/>
      <c r="AF537" s="27"/>
    </row>
    <row r="538" spans="1:32" s="82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5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4"/>
      <c r="W538" s="54"/>
      <c r="X538" s="51"/>
      <c r="Y538" s="51"/>
      <c r="Z538" s="27"/>
      <c r="AA538" s="27"/>
      <c r="AB538" s="27"/>
      <c r="AC538" s="27"/>
      <c r="AD538" s="27"/>
      <c r="AE538" s="27"/>
      <c r="AF538" s="27"/>
    </row>
    <row r="539" spans="1:32" s="82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5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4"/>
      <c r="W539" s="54"/>
      <c r="X539" s="51"/>
      <c r="Y539" s="51"/>
      <c r="Z539" s="27"/>
      <c r="AA539" s="27"/>
      <c r="AB539" s="27"/>
      <c r="AC539" s="27"/>
      <c r="AD539" s="27"/>
      <c r="AE539" s="27"/>
      <c r="AF539" s="27"/>
    </row>
    <row r="540" spans="1:32" s="82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5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4"/>
      <c r="W540" s="54"/>
      <c r="X540" s="51"/>
      <c r="Y540" s="51"/>
      <c r="Z540" s="27"/>
      <c r="AA540" s="27"/>
      <c r="AB540" s="27"/>
      <c r="AC540" s="27"/>
      <c r="AD540" s="27"/>
      <c r="AE540" s="27"/>
      <c r="AF540" s="27"/>
    </row>
    <row r="541" spans="1:32" s="82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5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4"/>
      <c r="W541" s="54"/>
      <c r="X541" s="51"/>
      <c r="Y541" s="51"/>
      <c r="Z541" s="27"/>
      <c r="AA541" s="27"/>
      <c r="AB541" s="27"/>
      <c r="AC541" s="27"/>
      <c r="AD541" s="27"/>
      <c r="AE541" s="27"/>
      <c r="AF541" s="27"/>
    </row>
    <row r="542" spans="1:32" s="82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5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4"/>
      <c r="W542" s="54"/>
      <c r="X542" s="51"/>
      <c r="Y542" s="51"/>
      <c r="Z542" s="27"/>
      <c r="AA542" s="27"/>
      <c r="AB542" s="27"/>
      <c r="AC542" s="27"/>
      <c r="AD542" s="27"/>
      <c r="AE542" s="27"/>
      <c r="AF542" s="27"/>
    </row>
    <row r="543" spans="1:32" s="82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5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4"/>
      <c r="W543" s="54"/>
      <c r="X543" s="51"/>
      <c r="Y543" s="51"/>
      <c r="Z543" s="27"/>
      <c r="AA543" s="27"/>
      <c r="AB543" s="27"/>
      <c r="AC543" s="27"/>
      <c r="AD543" s="27"/>
      <c r="AE543" s="27"/>
      <c r="AF543" s="27"/>
    </row>
    <row r="544" spans="1:32" s="82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5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4"/>
      <c r="W544" s="54"/>
      <c r="X544" s="51"/>
      <c r="Y544" s="51"/>
      <c r="Z544" s="27"/>
      <c r="AA544" s="27"/>
      <c r="AB544" s="27"/>
      <c r="AC544" s="27"/>
      <c r="AD544" s="27"/>
      <c r="AE544" s="27"/>
      <c r="AF544" s="27"/>
    </row>
    <row r="545" spans="1:32" s="82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5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4"/>
      <c r="W545" s="54"/>
      <c r="X545" s="51"/>
      <c r="Y545" s="51"/>
      <c r="Z545" s="27"/>
      <c r="AA545" s="27"/>
      <c r="AB545" s="27"/>
      <c r="AC545" s="27"/>
      <c r="AD545" s="27"/>
      <c r="AE545" s="27"/>
      <c r="AF545" s="27"/>
    </row>
    <row r="546" spans="1:32" s="82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5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4"/>
      <c r="W546" s="54"/>
      <c r="X546" s="51"/>
      <c r="Y546" s="51"/>
      <c r="Z546" s="27"/>
      <c r="AA546" s="27"/>
      <c r="AB546" s="27"/>
      <c r="AC546" s="27"/>
      <c r="AD546" s="27"/>
      <c r="AE546" s="27"/>
      <c r="AF546" s="27"/>
    </row>
    <row r="547" spans="1:32" s="82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5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4"/>
      <c r="W547" s="54"/>
      <c r="X547" s="51"/>
      <c r="Y547" s="51"/>
      <c r="Z547" s="27"/>
      <c r="AA547" s="27"/>
      <c r="AB547" s="27"/>
      <c r="AC547" s="27"/>
      <c r="AD547" s="27"/>
      <c r="AE547" s="27"/>
      <c r="AF547" s="27"/>
    </row>
    <row r="548" spans="1:32" s="82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5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4"/>
      <c r="W548" s="54"/>
      <c r="X548" s="51"/>
      <c r="Y548" s="51"/>
      <c r="Z548" s="27"/>
      <c r="AA548" s="27"/>
      <c r="AB548" s="27"/>
      <c r="AC548" s="27"/>
      <c r="AD548" s="27"/>
      <c r="AE548" s="27"/>
      <c r="AF548" s="27"/>
    </row>
    <row r="549" spans="1:32" s="82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5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4"/>
      <c r="W549" s="54"/>
      <c r="X549" s="51"/>
      <c r="Y549" s="51"/>
      <c r="Z549" s="27"/>
      <c r="AA549" s="27"/>
      <c r="AB549" s="27"/>
      <c r="AC549" s="27"/>
      <c r="AD549" s="27"/>
      <c r="AE549" s="27"/>
      <c r="AF549" s="27"/>
    </row>
    <row r="550" spans="1:32" s="82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5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4"/>
      <c r="W550" s="54"/>
      <c r="X550" s="51"/>
      <c r="Y550" s="51"/>
      <c r="Z550" s="27"/>
      <c r="AA550" s="27"/>
      <c r="AB550" s="27"/>
      <c r="AC550" s="27"/>
      <c r="AD550" s="27"/>
      <c r="AE550" s="27"/>
      <c r="AF550" s="27"/>
    </row>
    <row r="551" spans="1:32" s="82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5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4"/>
      <c r="W551" s="54"/>
      <c r="X551" s="51"/>
      <c r="Y551" s="51"/>
      <c r="Z551" s="27"/>
      <c r="AA551" s="27"/>
      <c r="AB551" s="27"/>
      <c r="AC551" s="27"/>
      <c r="AD551" s="27"/>
      <c r="AE551" s="27"/>
      <c r="AF551" s="27"/>
    </row>
    <row r="552" spans="1:32" s="82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5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4"/>
      <c r="W552" s="54"/>
      <c r="X552" s="51"/>
      <c r="Y552" s="51"/>
      <c r="Z552" s="27"/>
      <c r="AA552" s="27"/>
      <c r="AB552" s="27"/>
      <c r="AC552" s="27"/>
      <c r="AD552" s="27"/>
      <c r="AE552" s="27"/>
      <c r="AF552" s="27"/>
    </row>
    <row r="553" spans="1:32" s="82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5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4"/>
      <c r="W553" s="54"/>
      <c r="X553" s="51"/>
      <c r="Y553" s="51"/>
      <c r="Z553" s="27"/>
      <c r="AA553" s="27"/>
      <c r="AB553" s="27"/>
      <c r="AC553" s="27"/>
      <c r="AD553" s="27"/>
      <c r="AE553" s="27"/>
      <c r="AF553" s="27"/>
    </row>
    <row r="554" spans="1:32" s="82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5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4"/>
      <c r="W554" s="54"/>
      <c r="X554" s="51"/>
      <c r="Y554" s="51"/>
      <c r="Z554" s="27"/>
      <c r="AA554" s="27"/>
      <c r="AB554" s="27"/>
      <c r="AC554" s="27"/>
      <c r="AD554" s="27"/>
      <c r="AE554" s="27"/>
      <c r="AF554" s="27"/>
    </row>
    <row r="555" spans="1:32" s="82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5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4"/>
      <c r="W555" s="54"/>
      <c r="X555" s="51"/>
      <c r="Y555" s="51"/>
      <c r="Z555" s="27"/>
      <c r="AA555" s="27"/>
      <c r="AB555" s="27"/>
      <c r="AC555" s="27"/>
      <c r="AD555" s="27"/>
      <c r="AE555" s="27"/>
      <c r="AF555" s="27"/>
    </row>
    <row r="556" spans="1:32" s="82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5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4"/>
      <c r="W556" s="54"/>
      <c r="X556" s="51"/>
      <c r="Y556" s="51"/>
      <c r="Z556" s="27"/>
      <c r="AA556" s="27"/>
      <c r="AB556" s="27"/>
      <c r="AC556" s="27"/>
      <c r="AD556" s="27"/>
      <c r="AE556" s="27"/>
      <c r="AF556" s="27"/>
    </row>
    <row r="557" spans="1:32" s="82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5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4"/>
      <c r="W557" s="54"/>
      <c r="X557" s="51"/>
      <c r="Y557" s="51"/>
      <c r="Z557" s="27"/>
      <c r="AA557" s="27"/>
      <c r="AB557" s="27"/>
      <c r="AC557" s="27"/>
      <c r="AD557" s="27"/>
      <c r="AE557" s="27"/>
      <c r="AF557" s="27"/>
    </row>
    <row r="558" spans="1:32" s="82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5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4"/>
      <c r="W558" s="54"/>
      <c r="X558" s="51"/>
      <c r="Y558" s="51"/>
      <c r="Z558" s="27"/>
      <c r="AA558" s="27"/>
      <c r="AB558" s="27"/>
      <c r="AC558" s="27"/>
      <c r="AD558" s="27"/>
      <c r="AE558" s="27"/>
      <c r="AF558" s="27"/>
    </row>
    <row r="559" spans="1:32" s="82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5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4"/>
      <c r="W559" s="54"/>
      <c r="X559" s="51"/>
      <c r="Y559" s="51"/>
      <c r="Z559" s="27"/>
      <c r="AA559" s="27"/>
      <c r="AB559" s="27"/>
      <c r="AC559" s="27"/>
      <c r="AD559" s="27"/>
      <c r="AE559" s="27"/>
      <c r="AF559" s="27"/>
    </row>
    <row r="560" spans="1:32" s="82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5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4"/>
      <c r="W560" s="54"/>
      <c r="X560" s="51"/>
      <c r="Y560" s="51"/>
      <c r="Z560" s="27"/>
      <c r="AA560" s="27"/>
      <c r="AB560" s="27"/>
      <c r="AC560" s="27"/>
      <c r="AD560" s="27"/>
      <c r="AE560" s="27"/>
      <c r="AF560" s="27"/>
    </row>
    <row r="561" spans="1:32" s="82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5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4"/>
      <c r="W561" s="54"/>
      <c r="X561" s="51"/>
      <c r="Y561" s="51"/>
      <c r="Z561" s="27"/>
      <c r="AA561" s="27"/>
      <c r="AB561" s="27"/>
      <c r="AC561" s="27"/>
      <c r="AD561" s="27"/>
      <c r="AE561" s="27"/>
      <c r="AF561" s="27"/>
    </row>
    <row r="562" spans="1:32" s="82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5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4"/>
      <c r="W562" s="54"/>
      <c r="X562" s="51"/>
      <c r="Y562" s="51"/>
      <c r="Z562" s="27"/>
      <c r="AA562" s="27"/>
      <c r="AB562" s="27"/>
      <c r="AC562" s="27"/>
      <c r="AD562" s="27"/>
      <c r="AE562" s="27"/>
      <c r="AF562" s="27"/>
    </row>
    <row r="563" spans="1:32" s="82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5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4"/>
      <c r="W563" s="54"/>
      <c r="X563" s="51"/>
      <c r="Y563" s="51"/>
      <c r="Z563" s="27"/>
      <c r="AA563" s="27"/>
      <c r="AB563" s="27"/>
      <c r="AC563" s="27"/>
      <c r="AD563" s="27"/>
      <c r="AE563" s="27"/>
      <c r="AF563" s="27"/>
    </row>
    <row r="564" spans="1:32" s="82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5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4"/>
      <c r="W564" s="54"/>
      <c r="X564" s="51"/>
      <c r="Y564" s="51"/>
      <c r="Z564" s="27"/>
      <c r="AA564" s="27"/>
      <c r="AB564" s="27"/>
      <c r="AC564" s="27"/>
      <c r="AD564" s="27"/>
      <c r="AE564" s="27"/>
      <c r="AF564" s="27"/>
    </row>
    <row r="565" spans="1:32" s="82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5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4"/>
      <c r="W565" s="54"/>
      <c r="X565" s="51"/>
      <c r="Y565" s="51"/>
      <c r="Z565" s="27"/>
      <c r="AA565" s="27"/>
      <c r="AB565" s="27"/>
      <c r="AC565" s="27"/>
      <c r="AD565" s="27"/>
      <c r="AE565" s="27"/>
      <c r="AF565" s="27"/>
    </row>
    <row r="566" spans="1:32" s="82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5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4"/>
      <c r="W566" s="54"/>
      <c r="X566" s="51"/>
      <c r="Y566" s="51"/>
      <c r="Z566" s="27"/>
      <c r="AA566" s="27"/>
      <c r="AB566" s="27"/>
      <c r="AC566" s="27"/>
      <c r="AD566" s="27"/>
      <c r="AE566" s="27"/>
      <c r="AF566" s="27"/>
    </row>
    <row r="567" spans="1:32" s="82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5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4"/>
      <c r="W567" s="54"/>
      <c r="X567" s="51"/>
      <c r="Y567" s="51"/>
      <c r="Z567" s="27"/>
      <c r="AA567" s="27"/>
      <c r="AB567" s="27"/>
      <c r="AC567" s="27"/>
      <c r="AD567" s="27"/>
      <c r="AE567" s="27"/>
      <c r="AF567" s="27"/>
    </row>
    <row r="568" spans="1:32" s="82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5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4"/>
      <c r="W568" s="54"/>
      <c r="X568" s="51"/>
      <c r="Y568" s="51"/>
      <c r="Z568" s="27"/>
      <c r="AA568" s="27"/>
      <c r="AB568" s="27"/>
      <c r="AC568" s="27"/>
      <c r="AD568" s="27"/>
      <c r="AE568" s="27"/>
      <c r="AF568" s="27"/>
    </row>
    <row r="569" spans="1:32" s="82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5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4"/>
      <c r="W569" s="54"/>
      <c r="X569" s="51"/>
      <c r="Y569" s="51"/>
      <c r="Z569" s="27"/>
      <c r="AA569" s="27"/>
      <c r="AB569" s="27"/>
      <c r="AC569" s="27"/>
      <c r="AD569" s="27"/>
      <c r="AE569" s="27"/>
      <c r="AF569" s="27"/>
    </row>
    <row r="570" spans="1:32" s="82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5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4"/>
      <c r="W570" s="54"/>
      <c r="X570" s="51"/>
      <c r="Y570" s="51"/>
      <c r="Z570" s="27"/>
      <c r="AA570" s="27"/>
      <c r="AB570" s="27"/>
      <c r="AC570" s="27"/>
      <c r="AD570" s="27"/>
      <c r="AE570" s="27"/>
      <c r="AF570" s="27"/>
    </row>
    <row r="571" spans="1:32" s="82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5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4"/>
      <c r="W571" s="54"/>
      <c r="X571" s="51"/>
      <c r="Y571" s="51"/>
      <c r="Z571" s="27"/>
      <c r="AA571" s="27"/>
      <c r="AB571" s="27"/>
      <c r="AC571" s="27"/>
      <c r="AD571" s="27"/>
      <c r="AE571" s="27"/>
      <c r="AF571" s="27"/>
    </row>
    <row r="572" spans="1:32" s="82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5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4"/>
      <c r="W572" s="54"/>
      <c r="X572" s="51"/>
      <c r="Y572" s="51"/>
      <c r="Z572" s="27"/>
      <c r="AA572" s="27"/>
      <c r="AB572" s="27"/>
      <c r="AC572" s="27"/>
      <c r="AD572" s="27"/>
      <c r="AE572" s="27"/>
      <c r="AF572" s="27"/>
    </row>
    <row r="573" spans="1:32" s="82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5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4"/>
      <c r="W573" s="54"/>
      <c r="X573" s="51"/>
      <c r="Y573" s="51"/>
      <c r="Z573" s="27"/>
      <c r="AA573" s="27"/>
      <c r="AB573" s="27"/>
      <c r="AC573" s="27"/>
      <c r="AD573" s="27"/>
      <c r="AE573" s="27"/>
      <c r="AF573" s="27"/>
    </row>
    <row r="574" spans="1:32" s="82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5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4"/>
      <c r="W574" s="54"/>
      <c r="X574" s="51"/>
      <c r="Y574" s="51"/>
      <c r="Z574" s="27"/>
      <c r="AA574" s="27"/>
      <c r="AB574" s="27"/>
      <c r="AC574" s="27"/>
      <c r="AD574" s="27"/>
      <c r="AE574" s="27"/>
      <c r="AF574" s="27"/>
    </row>
    <row r="575" spans="1:32" s="82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5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4"/>
      <c r="W575" s="54"/>
      <c r="X575" s="51"/>
      <c r="Y575" s="51"/>
      <c r="Z575" s="27"/>
      <c r="AA575" s="27"/>
      <c r="AB575" s="27"/>
      <c r="AC575" s="27"/>
      <c r="AD575" s="27"/>
      <c r="AE575" s="27"/>
      <c r="AF575" s="27"/>
    </row>
    <row r="576" spans="1:32" s="82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5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4"/>
      <c r="W576" s="54"/>
      <c r="X576" s="51"/>
      <c r="Y576" s="51"/>
      <c r="Z576" s="27"/>
      <c r="AA576" s="27"/>
      <c r="AB576" s="27"/>
      <c r="AC576" s="27"/>
      <c r="AD576" s="27"/>
      <c r="AE576" s="27"/>
      <c r="AF576" s="27"/>
    </row>
    <row r="577" spans="1:32" s="82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5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4"/>
      <c r="W577" s="54"/>
      <c r="X577" s="51"/>
      <c r="Y577" s="51"/>
      <c r="Z577" s="27"/>
      <c r="AA577" s="27"/>
      <c r="AB577" s="27"/>
      <c r="AC577" s="27"/>
      <c r="AD577" s="27"/>
      <c r="AE577" s="27"/>
      <c r="AF577" s="27"/>
    </row>
    <row r="578" spans="1:32" s="82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5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4"/>
      <c r="W578" s="54"/>
      <c r="X578" s="51"/>
      <c r="Y578" s="51"/>
      <c r="Z578" s="27"/>
      <c r="AA578" s="27"/>
      <c r="AB578" s="27"/>
      <c r="AC578" s="27"/>
      <c r="AD578" s="27"/>
      <c r="AE578" s="27"/>
      <c r="AF578" s="27"/>
    </row>
    <row r="579" spans="1:32" s="82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5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4"/>
      <c r="W579" s="54"/>
      <c r="X579" s="51"/>
      <c r="Y579" s="51"/>
      <c r="Z579" s="27"/>
      <c r="AA579" s="27"/>
      <c r="AB579" s="27"/>
      <c r="AC579" s="27"/>
      <c r="AD579" s="27"/>
      <c r="AE579" s="27"/>
      <c r="AF579" s="27"/>
    </row>
    <row r="580" spans="1:32" s="82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5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4"/>
      <c r="W580" s="54"/>
      <c r="X580" s="51"/>
      <c r="Y580" s="51"/>
      <c r="Z580" s="27"/>
      <c r="AA580" s="27"/>
      <c r="AB580" s="27"/>
      <c r="AC580" s="27"/>
      <c r="AD580" s="27"/>
      <c r="AE580" s="27"/>
      <c r="AF580" s="27"/>
    </row>
    <row r="581" spans="1:32" s="82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5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4"/>
      <c r="W581" s="54"/>
      <c r="X581" s="51"/>
      <c r="Y581" s="51"/>
      <c r="Z581" s="27"/>
      <c r="AA581" s="27"/>
      <c r="AB581" s="27"/>
      <c r="AC581" s="27"/>
      <c r="AD581" s="27"/>
      <c r="AE581" s="27"/>
      <c r="AF581" s="27"/>
    </row>
    <row r="582" spans="1:32" s="82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5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4"/>
      <c r="W582" s="54"/>
      <c r="X582" s="51"/>
      <c r="Y582" s="51"/>
      <c r="Z582" s="27"/>
      <c r="AA582" s="27"/>
      <c r="AB582" s="27"/>
      <c r="AC582" s="27"/>
      <c r="AD582" s="27"/>
      <c r="AE582" s="27"/>
      <c r="AF582" s="27"/>
    </row>
    <row r="583" spans="1:32" s="82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5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4"/>
      <c r="W583" s="54"/>
      <c r="X583" s="51"/>
      <c r="Y583" s="51"/>
      <c r="Z583" s="27"/>
      <c r="AA583" s="27"/>
      <c r="AB583" s="27"/>
      <c r="AC583" s="27"/>
      <c r="AD583" s="27"/>
      <c r="AE583" s="27"/>
      <c r="AF583" s="27"/>
    </row>
    <row r="584" spans="1:32" s="82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5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4"/>
      <c r="W584" s="54"/>
      <c r="X584" s="51"/>
      <c r="Y584" s="51"/>
      <c r="Z584" s="27"/>
      <c r="AA584" s="27"/>
      <c r="AB584" s="27"/>
      <c r="AC584" s="27"/>
      <c r="AD584" s="27"/>
      <c r="AE584" s="27"/>
      <c r="AF584" s="27"/>
    </row>
    <row r="585" spans="1:32" s="82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5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4"/>
      <c r="W585" s="54"/>
      <c r="X585" s="51"/>
      <c r="Y585" s="51"/>
      <c r="Z585" s="27"/>
      <c r="AA585" s="27"/>
      <c r="AB585" s="27"/>
      <c r="AC585" s="27"/>
      <c r="AD585" s="27"/>
      <c r="AE585" s="27"/>
      <c r="AF585" s="27"/>
    </row>
    <row r="586" spans="1:32" s="82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5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4"/>
      <c r="W586" s="54"/>
      <c r="X586" s="51"/>
      <c r="Y586" s="51"/>
      <c r="Z586" s="27"/>
      <c r="AA586" s="27"/>
      <c r="AB586" s="27"/>
      <c r="AC586" s="27"/>
      <c r="AD586" s="27"/>
      <c r="AE586" s="27"/>
      <c r="AF586" s="27"/>
    </row>
    <row r="587" spans="1:32" s="82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5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4"/>
      <c r="W587" s="54"/>
      <c r="X587" s="51"/>
      <c r="Y587" s="51"/>
      <c r="Z587" s="27"/>
      <c r="AA587" s="27"/>
      <c r="AB587" s="27"/>
      <c r="AC587" s="27"/>
      <c r="AD587" s="27"/>
      <c r="AE587" s="27"/>
      <c r="AF587" s="27"/>
    </row>
    <row r="588" spans="1:32" s="82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5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4"/>
      <c r="W588" s="54"/>
      <c r="X588" s="51"/>
      <c r="Y588" s="51"/>
      <c r="Z588" s="27"/>
      <c r="AA588" s="27"/>
      <c r="AB588" s="27"/>
      <c r="AC588" s="27"/>
      <c r="AD588" s="27"/>
      <c r="AE588" s="27"/>
      <c r="AF588" s="27"/>
    </row>
    <row r="589" spans="1:32" s="82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5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4"/>
      <c r="W589" s="54"/>
      <c r="X589" s="51"/>
      <c r="Y589" s="51"/>
      <c r="Z589" s="27"/>
      <c r="AA589" s="27"/>
      <c r="AB589" s="27"/>
      <c r="AC589" s="27"/>
      <c r="AD589" s="27"/>
      <c r="AE589" s="27"/>
      <c r="AF589" s="27"/>
    </row>
    <row r="590" spans="1:32" s="82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5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4"/>
      <c r="W590" s="54"/>
      <c r="X590" s="51"/>
      <c r="Y590" s="51"/>
      <c r="Z590" s="27"/>
      <c r="AA590" s="27"/>
      <c r="AB590" s="27"/>
      <c r="AC590" s="27"/>
      <c r="AD590" s="27"/>
      <c r="AE590" s="27"/>
      <c r="AF590" s="27"/>
    </row>
    <row r="591" spans="1:32" s="82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5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4"/>
      <c r="W591" s="54"/>
      <c r="X591" s="51"/>
      <c r="Y591" s="51"/>
      <c r="Z591" s="27"/>
      <c r="AA591" s="27"/>
      <c r="AB591" s="27"/>
      <c r="AC591" s="27"/>
      <c r="AD591" s="27"/>
      <c r="AE591" s="27"/>
      <c r="AF591" s="27"/>
    </row>
    <row r="592" spans="1:32" s="82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5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4"/>
      <c r="W592" s="54"/>
      <c r="X592" s="51"/>
      <c r="Y592" s="51"/>
      <c r="Z592" s="27"/>
      <c r="AA592" s="27"/>
      <c r="AB592" s="27"/>
      <c r="AC592" s="27"/>
      <c r="AD592" s="27"/>
      <c r="AE592" s="27"/>
      <c r="AF592" s="27"/>
    </row>
    <row r="593" spans="1:32" s="82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5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4"/>
      <c r="W593" s="54"/>
      <c r="X593" s="51"/>
      <c r="Y593" s="51"/>
      <c r="Z593" s="27"/>
      <c r="AA593" s="27"/>
      <c r="AB593" s="27"/>
      <c r="AC593" s="27"/>
      <c r="AD593" s="27"/>
      <c r="AE593" s="27"/>
      <c r="AF593" s="27"/>
    </row>
    <row r="594" spans="1:32" s="82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5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4"/>
      <c r="W594" s="54"/>
      <c r="X594" s="51"/>
      <c r="Y594" s="51"/>
      <c r="Z594" s="27"/>
      <c r="AA594" s="27"/>
      <c r="AB594" s="27"/>
      <c r="AC594" s="27"/>
      <c r="AD594" s="27"/>
      <c r="AE594" s="27"/>
      <c r="AF594" s="27"/>
    </row>
    <row r="595" spans="1:32" s="82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5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4"/>
      <c r="W595" s="54"/>
      <c r="X595" s="51"/>
      <c r="Y595" s="51"/>
      <c r="Z595" s="27"/>
      <c r="AA595" s="27"/>
      <c r="AB595" s="27"/>
      <c r="AC595" s="27"/>
      <c r="AD595" s="27"/>
      <c r="AE595" s="27"/>
      <c r="AF595" s="27"/>
    </row>
    <row r="596" spans="1:32" s="82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5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4"/>
      <c r="W596" s="54"/>
      <c r="X596" s="51"/>
      <c r="Y596" s="51"/>
      <c r="Z596" s="27"/>
      <c r="AA596" s="27"/>
      <c r="AB596" s="27"/>
      <c r="AC596" s="27"/>
      <c r="AD596" s="27"/>
      <c r="AE596" s="27"/>
      <c r="AF596" s="27"/>
    </row>
    <row r="597" spans="1:32" s="82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5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4"/>
      <c r="W597" s="54"/>
      <c r="X597" s="51"/>
      <c r="Y597" s="51"/>
      <c r="Z597" s="27"/>
      <c r="AA597" s="27"/>
      <c r="AB597" s="27"/>
      <c r="AC597" s="27"/>
      <c r="AD597" s="27"/>
      <c r="AE597" s="27"/>
      <c r="AF597" s="27"/>
    </row>
    <row r="598" spans="1:32" s="82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5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4"/>
      <c r="W598" s="54"/>
      <c r="X598" s="51"/>
      <c r="Y598" s="51"/>
      <c r="Z598" s="27"/>
      <c r="AA598" s="27"/>
      <c r="AB598" s="27"/>
      <c r="AC598" s="27"/>
      <c r="AD598" s="27"/>
      <c r="AE598" s="27"/>
      <c r="AF598" s="27"/>
    </row>
    <row r="599" spans="1:32" s="82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5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4"/>
      <c r="W599" s="54"/>
      <c r="X599" s="51"/>
      <c r="Y599" s="51"/>
      <c r="Z599" s="27"/>
      <c r="AA599" s="27"/>
      <c r="AB599" s="27"/>
      <c r="AC599" s="27"/>
      <c r="AD599" s="27"/>
      <c r="AE599" s="27"/>
      <c r="AF599" s="27"/>
    </row>
    <row r="600" spans="1:32" s="82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5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4"/>
      <c r="W600" s="54"/>
      <c r="X600" s="51"/>
      <c r="Y600" s="51"/>
      <c r="Z600" s="27"/>
      <c r="AA600" s="27"/>
      <c r="AB600" s="27"/>
      <c r="AC600" s="27"/>
      <c r="AD600" s="27"/>
      <c r="AE600" s="27"/>
      <c r="AF600" s="27"/>
    </row>
    <row r="601" spans="1:32" s="82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5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4"/>
      <c r="W601" s="54"/>
      <c r="X601" s="51"/>
      <c r="Y601" s="51"/>
      <c r="Z601" s="27"/>
      <c r="AA601" s="27"/>
      <c r="AB601" s="27"/>
      <c r="AC601" s="27"/>
      <c r="AD601" s="27"/>
      <c r="AE601" s="27"/>
      <c r="AF601" s="27"/>
    </row>
    <row r="602" spans="1:32" s="82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5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4"/>
      <c r="W602" s="54"/>
      <c r="X602" s="51"/>
      <c r="Y602" s="51"/>
      <c r="Z602" s="27"/>
      <c r="AA602" s="27"/>
      <c r="AB602" s="27"/>
      <c r="AC602" s="27"/>
      <c r="AD602" s="27"/>
      <c r="AE602" s="27"/>
      <c r="AF602" s="27"/>
    </row>
    <row r="603" spans="1:32" s="82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5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4"/>
      <c r="W603" s="54"/>
      <c r="X603" s="51"/>
      <c r="Y603" s="51"/>
      <c r="Z603" s="27"/>
      <c r="AA603" s="27"/>
      <c r="AB603" s="27"/>
      <c r="AC603" s="27"/>
      <c r="AD603" s="27"/>
      <c r="AE603" s="27"/>
      <c r="AF603" s="27"/>
    </row>
    <row r="604" spans="1:32" s="82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5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4"/>
      <c r="W604" s="54"/>
      <c r="X604" s="51"/>
      <c r="Y604" s="51"/>
      <c r="Z604" s="27"/>
      <c r="AA604" s="27"/>
      <c r="AB604" s="27"/>
      <c r="AC604" s="27"/>
      <c r="AD604" s="27"/>
      <c r="AE604" s="27"/>
      <c r="AF604" s="27"/>
    </row>
    <row r="605" spans="1:32" s="82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5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4"/>
      <c r="W605" s="54"/>
      <c r="X605" s="51"/>
      <c r="Y605" s="51"/>
      <c r="Z605" s="27"/>
      <c r="AA605" s="27"/>
      <c r="AB605" s="27"/>
      <c r="AC605" s="27"/>
      <c r="AD605" s="27"/>
      <c r="AE605" s="27"/>
      <c r="AF605" s="27"/>
    </row>
    <row r="606" spans="1:32" s="82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5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4"/>
      <c r="W606" s="54"/>
      <c r="X606" s="51"/>
      <c r="Y606" s="51"/>
      <c r="Z606" s="27"/>
      <c r="AA606" s="27"/>
      <c r="AB606" s="27"/>
      <c r="AC606" s="27"/>
      <c r="AD606" s="27"/>
      <c r="AE606" s="27"/>
      <c r="AF606" s="27"/>
    </row>
    <row r="607" spans="1:32" s="82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5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4"/>
      <c r="W607" s="54"/>
      <c r="X607" s="51"/>
      <c r="Y607" s="51"/>
      <c r="Z607" s="27"/>
      <c r="AA607" s="27"/>
      <c r="AB607" s="27"/>
      <c r="AC607" s="27"/>
      <c r="AD607" s="27"/>
      <c r="AE607" s="27"/>
      <c r="AF607" s="27"/>
    </row>
    <row r="608" spans="1:32" s="82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5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4"/>
      <c r="W608" s="54"/>
      <c r="X608" s="51"/>
      <c r="Y608" s="51"/>
      <c r="Z608" s="27"/>
      <c r="AA608" s="27"/>
      <c r="AB608" s="27"/>
      <c r="AC608" s="27"/>
      <c r="AD608" s="27"/>
      <c r="AE608" s="27"/>
      <c r="AF608" s="27"/>
    </row>
    <row r="609" spans="1:32" s="82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5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4"/>
      <c r="W609" s="54"/>
      <c r="X609" s="51"/>
      <c r="Y609" s="51"/>
      <c r="Z609" s="27"/>
      <c r="AA609" s="27"/>
      <c r="AB609" s="27"/>
      <c r="AC609" s="27"/>
      <c r="AD609" s="27"/>
      <c r="AE609" s="27"/>
      <c r="AF609" s="27"/>
    </row>
    <row r="610" spans="1:32" s="82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5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4"/>
      <c r="W610" s="54"/>
      <c r="X610" s="51"/>
      <c r="Y610" s="51"/>
      <c r="Z610" s="27"/>
      <c r="AA610" s="27"/>
      <c r="AB610" s="27"/>
      <c r="AC610" s="27"/>
      <c r="AD610" s="27"/>
      <c r="AE610" s="27"/>
      <c r="AF610" s="27"/>
    </row>
    <row r="611" spans="1:32" s="82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5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4"/>
      <c r="W611" s="54"/>
      <c r="X611" s="51"/>
      <c r="Y611" s="51"/>
      <c r="Z611" s="27"/>
      <c r="AA611" s="27"/>
      <c r="AB611" s="27"/>
      <c r="AC611" s="27"/>
      <c r="AD611" s="27"/>
      <c r="AE611" s="27"/>
      <c r="AF611" s="27"/>
    </row>
    <row r="612" spans="1:32" s="82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5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4"/>
      <c r="W612" s="54"/>
      <c r="X612" s="51"/>
      <c r="Y612" s="51"/>
      <c r="Z612" s="27"/>
      <c r="AA612" s="27"/>
      <c r="AB612" s="27"/>
      <c r="AC612" s="27"/>
      <c r="AD612" s="27"/>
      <c r="AE612" s="27"/>
      <c r="AF612" s="27"/>
    </row>
    <row r="613" spans="1:32" s="82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5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4"/>
      <c r="W613" s="54"/>
      <c r="X613" s="51"/>
      <c r="Y613" s="51"/>
      <c r="Z613" s="27"/>
      <c r="AA613" s="27"/>
      <c r="AB613" s="27"/>
      <c r="AC613" s="27"/>
      <c r="AD613" s="27"/>
      <c r="AE613" s="27"/>
      <c r="AF613" s="27"/>
    </row>
    <row r="614" spans="1:32" s="82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5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4"/>
      <c r="W614" s="54"/>
      <c r="X614" s="51"/>
      <c r="Y614" s="51"/>
      <c r="Z614" s="27"/>
      <c r="AA614" s="27"/>
      <c r="AB614" s="27"/>
      <c r="AC614" s="27"/>
      <c r="AD614" s="27"/>
      <c r="AE614" s="27"/>
      <c r="AF614" s="27"/>
    </row>
    <row r="615" spans="1:32" s="82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5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4"/>
      <c r="W615" s="54"/>
      <c r="X615" s="51"/>
      <c r="Y615" s="51"/>
      <c r="Z615" s="27"/>
      <c r="AA615" s="27"/>
      <c r="AB615" s="27"/>
      <c r="AC615" s="27"/>
      <c r="AD615" s="27"/>
      <c r="AE615" s="27"/>
      <c r="AF615" s="27"/>
    </row>
    <row r="616" spans="1:32" s="82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5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4"/>
      <c r="W616" s="54"/>
      <c r="X616" s="51"/>
      <c r="Y616" s="51"/>
      <c r="Z616" s="27"/>
      <c r="AA616" s="27"/>
      <c r="AB616" s="27"/>
      <c r="AC616" s="27"/>
      <c r="AD616" s="27"/>
      <c r="AE616" s="27"/>
      <c r="AF616" s="27"/>
    </row>
    <row r="617" spans="1:32" s="82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5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4"/>
      <c r="W617" s="54"/>
      <c r="X617" s="51"/>
      <c r="Y617" s="51"/>
      <c r="Z617" s="27"/>
      <c r="AA617" s="27"/>
      <c r="AB617" s="27"/>
      <c r="AC617" s="27"/>
      <c r="AD617" s="27"/>
      <c r="AE617" s="27"/>
      <c r="AF617" s="27"/>
    </row>
    <row r="618" spans="1:32" s="82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5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4"/>
      <c r="W618" s="54"/>
      <c r="X618" s="51"/>
      <c r="Y618" s="51"/>
      <c r="Z618" s="27"/>
      <c r="AA618" s="27"/>
      <c r="AB618" s="27"/>
      <c r="AC618" s="27"/>
      <c r="AD618" s="27"/>
      <c r="AE618" s="27"/>
      <c r="AF618" s="27"/>
    </row>
    <row r="619" spans="1:32" s="82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5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4"/>
      <c r="W619" s="54"/>
      <c r="X619" s="51"/>
      <c r="Y619" s="51"/>
      <c r="Z619" s="27"/>
      <c r="AA619" s="27"/>
      <c r="AB619" s="27"/>
      <c r="AC619" s="27"/>
      <c r="AD619" s="27"/>
      <c r="AE619" s="27"/>
      <c r="AF619" s="27"/>
    </row>
    <row r="620" spans="1:32" s="82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5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4"/>
      <c r="W620" s="54"/>
      <c r="X620" s="51"/>
      <c r="Y620" s="51"/>
      <c r="Z620" s="27"/>
      <c r="AA620" s="27"/>
      <c r="AB620" s="27"/>
      <c r="AC620" s="27"/>
      <c r="AD620" s="27"/>
      <c r="AE620" s="27"/>
      <c r="AF620" s="27"/>
    </row>
    <row r="621" spans="1:32" s="82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5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4"/>
      <c r="W621" s="54"/>
      <c r="X621" s="51"/>
      <c r="Y621" s="51"/>
      <c r="Z621" s="27"/>
      <c r="AA621" s="27"/>
      <c r="AB621" s="27"/>
      <c r="AC621" s="27"/>
      <c r="AD621" s="27"/>
      <c r="AE621" s="27"/>
      <c r="AF621" s="27"/>
    </row>
    <row r="622" spans="1:32" s="82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5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4"/>
      <c r="W622" s="54"/>
      <c r="X622" s="51"/>
      <c r="Y622" s="51"/>
      <c r="Z622" s="27"/>
      <c r="AA622" s="27"/>
      <c r="AB622" s="27"/>
      <c r="AC622" s="27"/>
      <c r="AD622" s="27"/>
      <c r="AE622" s="27"/>
      <c r="AF622" s="27"/>
    </row>
    <row r="623" spans="1:32" s="82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5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4"/>
      <c r="W623" s="54"/>
      <c r="X623" s="51"/>
      <c r="Y623" s="51"/>
      <c r="Z623" s="27"/>
      <c r="AA623" s="27"/>
      <c r="AB623" s="27"/>
      <c r="AC623" s="27"/>
      <c r="AD623" s="27"/>
      <c r="AE623" s="27"/>
      <c r="AF623" s="27"/>
    </row>
    <row r="624" spans="1:32" s="82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5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4"/>
      <c r="W624" s="54"/>
      <c r="X624" s="51"/>
      <c r="Y624" s="51"/>
      <c r="Z624" s="27"/>
      <c r="AA624" s="27"/>
      <c r="AB624" s="27"/>
      <c r="AC624" s="27"/>
      <c r="AD624" s="27"/>
      <c r="AE624" s="27"/>
      <c r="AF624" s="27"/>
    </row>
    <row r="625" spans="1:32" s="82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5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4"/>
      <c r="W625" s="54"/>
      <c r="X625" s="51"/>
      <c r="Y625" s="51"/>
      <c r="Z625" s="27"/>
      <c r="AA625" s="27"/>
      <c r="AB625" s="27"/>
      <c r="AC625" s="27"/>
      <c r="AD625" s="27"/>
      <c r="AE625" s="27"/>
      <c r="AF625" s="27"/>
    </row>
    <row r="626" spans="1:32" s="82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5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4"/>
      <c r="W626" s="54"/>
      <c r="X626" s="51"/>
      <c r="Y626" s="51"/>
      <c r="Z626" s="27"/>
      <c r="AA626" s="27"/>
      <c r="AB626" s="27"/>
      <c r="AC626" s="27"/>
      <c r="AD626" s="27"/>
      <c r="AE626" s="27"/>
      <c r="AF626" s="27"/>
    </row>
    <row r="627" spans="1:32" s="82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5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4"/>
      <c r="W627" s="54"/>
      <c r="X627" s="51"/>
      <c r="Y627" s="51"/>
      <c r="Z627" s="27"/>
      <c r="AA627" s="27"/>
      <c r="AB627" s="27"/>
      <c r="AC627" s="27"/>
      <c r="AD627" s="27"/>
      <c r="AE627" s="27"/>
      <c r="AF627" s="27"/>
    </row>
    <row r="628" spans="1:32" s="82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5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4"/>
      <c r="W628" s="54"/>
      <c r="X628" s="51"/>
      <c r="Y628" s="51"/>
      <c r="Z628" s="27"/>
      <c r="AA628" s="27"/>
      <c r="AB628" s="27"/>
      <c r="AC628" s="27"/>
      <c r="AD628" s="27"/>
      <c r="AE628" s="27"/>
      <c r="AF628" s="27"/>
    </row>
    <row r="629" spans="1:32" s="82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5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4"/>
      <c r="W629" s="54"/>
      <c r="X629" s="51"/>
      <c r="Y629" s="51"/>
      <c r="Z629" s="27"/>
      <c r="AA629" s="27"/>
      <c r="AB629" s="27"/>
      <c r="AC629" s="27"/>
      <c r="AD629" s="27"/>
      <c r="AE629" s="27"/>
      <c r="AF629" s="27"/>
    </row>
    <row r="630" spans="1:32" s="82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5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4"/>
      <c r="W630" s="54"/>
      <c r="X630" s="51"/>
      <c r="Y630" s="51"/>
      <c r="Z630" s="27"/>
      <c r="AA630" s="27"/>
      <c r="AB630" s="27"/>
      <c r="AC630" s="27"/>
      <c r="AD630" s="27"/>
      <c r="AE630" s="27"/>
      <c r="AF630" s="27"/>
    </row>
    <row r="631" spans="1:32" s="82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5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4"/>
      <c r="W631" s="54"/>
      <c r="X631" s="51"/>
      <c r="Y631" s="51"/>
      <c r="Z631" s="27"/>
      <c r="AA631" s="27"/>
      <c r="AB631" s="27"/>
      <c r="AC631" s="27"/>
      <c r="AD631" s="27"/>
      <c r="AE631" s="27"/>
      <c r="AF631" s="27"/>
    </row>
    <row r="632" spans="1:32" s="82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5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4"/>
      <c r="W632" s="54"/>
      <c r="X632" s="51"/>
      <c r="Y632" s="51"/>
      <c r="Z632" s="27"/>
      <c r="AA632" s="27"/>
      <c r="AB632" s="27"/>
      <c r="AC632" s="27"/>
      <c r="AD632" s="27"/>
      <c r="AE632" s="27"/>
      <c r="AF632" s="27"/>
    </row>
    <row r="633" spans="1:32" s="82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5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4"/>
      <c r="W633" s="54"/>
      <c r="X633" s="51"/>
      <c r="Y633" s="51"/>
      <c r="Z633" s="27"/>
      <c r="AA633" s="27"/>
      <c r="AB633" s="27"/>
      <c r="AC633" s="27"/>
      <c r="AD633" s="27"/>
      <c r="AE633" s="27"/>
      <c r="AF633" s="27"/>
    </row>
    <row r="634" spans="1:32" s="82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5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4"/>
      <c r="W634" s="54"/>
      <c r="X634" s="51"/>
      <c r="Y634" s="51"/>
      <c r="Z634" s="27"/>
      <c r="AA634" s="27"/>
      <c r="AB634" s="27"/>
      <c r="AC634" s="27"/>
      <c r="AD634" s="27"/>
      <c r="AE634" s="27"/>
      <c r="AF634" s="27"/>
    </row>
    <row r="635" spans="1:32" s="82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5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4"/>
      <c r="W635" s="54"/>
      <c r="X635" s="51"/>
      <c r="Y635" s="51"/>
      <c r="Z635" s="27"/>
      <c r="AA635" s="27"/>
      <c r="AB635" s="27"/>
      <c r="AC635" s="27"/>
      <c r="AD635" s="27"/>
      <c r="AE635" s="27"/>
      <c r="AF635" s="27"/>
    </row>
    <row r="636" spans="1:32" s="82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5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4"/>
      <c r="W636" s="54"/>
      <c r="X636" s="51"/>
      <c r="Y636" s="51"/>
      <c r="Z636" s="27"/>
      <c r="AA636" s="27"/>
      <c r="AB636" s="27"/>
      <c r="AC636" s="27"/>
      <c r="AD636" s="27"/>
      <c r="AE636" s="27"/>
      <c r="AF636" s="27"/>
    </row>
    <row r="637" spans="1:32" s="82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5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4"/>
      <c r="W637" s="54"/>
      <c r="X637" s="51"/>
      <c r="Y637" s="51"/>
      <c r="Z637" s="27"/>
      <c r="AA637" s="27"/>
      <c r="AB637" s="27"/>
      <c r="AC637" s="27"/>
      <c r="AD637" s="27"/>
      <c r="AE637" s="27"/>
      <c r="AF637" s="27"/>
    </row>
    <row r="638" spans="1:32" s="82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5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4"/>
      <c r="W638" s="54"/>
      <c r="X638" s="51"/>
      <c r="Y638" s="51"/>
      <c r="Z638" s="27"/>
      <c r="AA638" s="27"/>
      <c r="AB638" s="27"/>
      <c r="AC638" s="27"/>
      <c r="AD638" s="27"/>
      <c r="AE638" s="27"/>
      <c r="AF638" s="27"/>
    </row>
    <row r="639" spans="1:32" s="82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5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4"/>
      <c r="W639" s="54"/>
      <c r="X639" s="51"/>
      <c r="Y639" s="51"/>
      <c r="Z639" s="27"/>
      <c r="AA639" s="27"/>
      <c r="AB639" s="27"/>
      <c r="AC639" s="27"/>
      <c r="AD639" s="27"/>
      <c r="AE639" s="27"/>
      <c r="AF639" s="27"/>
    </row>
    <row r="640" spans="1:32" s="82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5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4"/>
      <c r="W640" s="54"/>
      <c r="X640" s="51"/>
      <c r="Y640" s="51"/>
      <c r="Z640" s="27"/>
      <c r="AA640" s="27"/>
      <c r="AB640" s="27"/>
      <c r="AC640" s="27"/>
      <c r="AD640" s="27"/>
      <c r="AE640" s="27"/>
      <c r="AF640" s="27"/>
    </row>
    <row r="641" spans="1:32" s="82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5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4"/>
      <c r="W641" s="54"/>
      <c r="X641" s="51"/>
      <c r="Y641" s="51"/>
      <c r="Z641" s="27"/>
      <c r="AA641" s="27"/>
      <c r="AB641" s="27"/>
      <c r="AC641" s="27"/>
      <c r="AD641" s="27"/>
      <c r="AE641" s="27"/>
      <c r="AF641" s="27"/>
    </row>
    <row r="642" spans="1:32" s="82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5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4"/>
      <c r="W642" s="54"/>
      <c r="X642" s="51"/>
      <c r="Y642" s="51"/>
      <c r="Z642" s="27"/>
      <c r="AA642" s="27"/>
      <c r="AB642" s="27"/>
      <c r="AC642" s="27"/>
      <c r="AD642" s="27"/>
      <c r="AE642" s="27"/>
      <c r="AF642" s="27"/>
    </row>
    <row r="643" spans="1:32" s="82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5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4"/>
      <c r="W643" s="54"/>
      <c r="X643" s="51"/>
      <c r="Y643" s="51"/>
      <c r="Z643" s="27"/>
      <c r="AA643" s="27"/>
      <c r="AB643" s="27"/>
      <c r="AC643" s="27"/>
      <c r="AD643" s="27"/>
      <c r="AE643" s="27"/>
      <c r="AF643" s="27"/>
    </row>
    <row r="644" spans="1:32" s="82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5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4"/>
      <c r="W644" s="54"/>
      <c r="X644" s="51"/>
      <c r="Y644" s="51"/>
      <c r="Z644" s="27"/>
      <c r="AA644" s="27"/>
      <c r="AB644" s="27"/>
      <c r="AC644" s="27"/>
      <c r="AD644" s="27"/>
      <c r="AE644" s="27"/>
      <c r="AF644" s="27"/>
    </row>
    <row r="645" spans="1:32" s="82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5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4"/>
      <c r="W645" s="54"/>
      <c r="X645" s="51"/>
      <c r="Y645" s="51"/>
      <c r="Z645" s="27"/>
      <c r="AA645" s="27"/>
      <c r="AB645" s="27"/>
      <c r="AC645" s="27"/>
      <c r="AD645" s="27"/>
      <c r="AE645" s="27"/>
      <c r="AF645" s="27"/>
    </row>
    <row r="646" spans="1:32" s="82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5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4"/>
      <c r="W646" s="54"/>
      <c r="X646" s="51"/>
      <c r="Y646" s="51"/>
      <c r="Z646" s="27"/>
      <c r="AA646" s="27"/>
      <c r="AB646" s="27"/>
      <c r="AC646" s="27"/>
      <c r="AD646" s="27"/>
      <c r="AE646" s="27"/>
      <c r="AF646" s="27"/>
    </row>
    <row r="647" spans="1:32" s="82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5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4"/>
      <c r="W647" s="54"/>
      <c r="X647" s="51"/>
      <c r="Y647" s="51"/>
      <c r="Z647" s="27"/>
      <c r="AA647" s="27"/>
      <c r="AB647" s="27"/>
      <c r="AC647" s="27"/>
      <c r="AD647" s="27"/>
      <c r="AE647" s="27"/>
      <c r="AF647" s="27"/>
    </row>
    <row r="648" spans="1:32" s="82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5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4"/>
      <c r="W648" s="54"/>
      <c r="X648" s="51"/>
      <c r="Y648" s="51"/>
      <c r="Z648" s="27"/>
      <c r="AA648" s="27"/>
      <c r="AB648" s="27"/>
      <c r="AC648" s="27"/>
      <c r="AD648" s="27"/>
      <c r="AE648" s="27"/>
      <c r="AF648" s="27"/>
    </row>
    <row r="649" spans="1:32" s="82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5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4"/>
      <c r="W649" s="54"/>
      <c r="X649" s="51"/>
      <c r="Y649" s="51"/>
      <c r="Z649" s="27"/>
      <c r="AA649" s="27"/>
      <c r="AB649" s="27"/>
      <c r="AC649" s="27"/>
      <c r="AD649" s="27"/>
      <c r="AE649" s="27"/>
      <c r="AF649" s="27"/>
    </row>
    <row r="650" spans="1:32" s="82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5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4"/>
      <c r="W650" s="54"/>
      <c r="X650" s="51"/>
      <c r="Y650" s="51"/>
      <c r="Z650" s="27"/>
      <c r="AA650" s="27"/>
      <c r="AB650" s="27"/>
      <c r="AC650" s="27"/>
      <c r="AD650" s="27"/>
      <c r="AE650" s="27"/>
      <c r="AF650" s="27"/>
    </row>
    <row r="651" spans="1:32" s="82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5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4"/>
      <c r="W651" s="54"/>
      <c r="X651" s="51"/>
      <c r="Y651" s="51"/>
      <c r="Z651" s="27"/>
      <c r="AA651" s="27"/>
      <c r="AB651" s="27"/>
      <c r="AC651" s="27"/>
      <c r="AD651" s="27"/>
      <c r="AE651" s="27"/>
      <c r="AF651" s="27"/>
    </row>
    <row r="652" spans="1:32" s="82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5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4"/>
      <c r="W652" s="54"/>
      <c r="X652" s="51"/>
      <c r="Y652" s="51"/>
      <c r="Z652" s="27"/>
      <c r="AA652" s="27"/>
      <c r="AB652" s="27"/>
      <c r="AC652" s="27"/>
      <c r="AD652" s="27"/>
      <c r="AE652" s="27"/>
      <c r="AF652" s="27"/>
    </row>
    <row r="653" spans="1:32" s="82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5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4"/>
      <c r="W653" s="54"/>
      <c r="X653" s="51"/>
      <c r="Y653" s="51"/>
      <c r="Z653" s="27"/>
      <c r="AA653" s="27"/>
      <c r="AB653" s="27"/>
      <c r="AC653" s="27"/>
      <c r="AD653" s="27"/>
      <c r="AE653" s="27"/>
      <c r="AF653" s="27"/>
    </row>
    <row r="654" spans="1:32" s="82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5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4"/>
      <c r="W654" s="54"/>
      <c r="X654" s="51"/>
      <c r="Y654" s="51"/>
      <c r="Z654" s="27"/>
      <c r="AA654" s="27"/>
      <c r="AB654" s="27"/>
      <c r="AC654" s="27"/>
      <c r="AD654" s="27"/>
      <c r="AE654" s="27"/>
      <c r="AF654" s="27"/>
    </row>
    <row r="655" spans="1:32" s="82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5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4"/>
      <c r="W655" s="54"/>
      <c r="X655" s="51"/>
      <c r="Y655" s="51"/>
      <c r="Z655" s="27"/>
      <c r="AA655" s="27"/>
      <c r="AB655" s="27"/>
      <c r="AC655" s="27"/>
      <c r="AD655" s="27"/>
      <c r="AE655" s="27"/>
      <c r="AF655" s="27"/>
    </row>
    <row r="656" spans="1:32" s="82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5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4"/>
      <c r="W656" s="54"/>
      <c r="X656" s="51"/>
      <c r="Y656" s="51"/>
      <c r="Z656" s="27"/>
      <c r="AA656" s="27"/>
      <c r="AB656" s="27"/>
      <c r="AC656" s="27"/>
      <c r="AD656" s="27"/>
      <c r="AE656" s="27"/>
      <c r="AF656" s="27"/>
    </row>
    <row r="657" spans="1:32" s="82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5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4"/>
      <c r="W657" s="54"/>
      <c r="X657" s="51"/>
      <c r="Y657" s="51"/>
      <c r="Z657" s="27"/>
      <c r="AA657" s="27"/>
      <c r="AB657" s="27"/>
      <c r="AC657" s="27"/>
      <c r="AD657" s="27"/>
      <c r="AE657" s="27"/>
      <c r="AF657" s="27"/>
    </row>
    <row r="658" spans="1:32" s="82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5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4"/>
      <c r="W658" s="54"/>
      <c r="X658" s="51"/>
      <c r="Y658" s="51"/>
      <c r="Z658" s="27"/>
      <c r="AA658" s="27"/>
      <c r="AB658" s="27"/>
      <c r="AC658" s="27"/>
      <c r="AD658" s="27"/>
      <c r="AE658" s="27"/>
      <c r="AF658" s="27"/>
    </row>
    <row r="659" spans="1:32" s="82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5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4"/>
      <c r="W659" s="54"/>
      <c r="X659" s="51"/>
      <c r="Y659" s="51"/>
      <c r="Z659" s="27"/>
      <c r="AA659" s="27"/>
      <c r="AB659" s="27"/>
      <c r="AC659" s="27"/>
      <c r="AD659" s="27"/>
      <c r="AE659" s="27"/>
      <c r="AF659" s="27"/>
    </row>
    <row r="660" spans="1:32" s="82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5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4"/>
      <c r="W660" s="54"/>
      <c r="X660" s="51"/>
      <c r="Y660" s="51"/>
      <c r="Z660" s="27"/>
      <c r="AA660" s="27"/>
      <c r="AB660" s="27"/>
      <c r="AC660" s="27"/>
      <c r="AD660" s="27"/>
      <c r="AE660" s="27"/>
      <c r="AF660" s="27"/>
    </row>
    <row r="661" spans="1:32" s="82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5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4"/>
      <c r="W661" s="54"/>
      <c r="X661" s="51"/>
      <c r="Y661" s="51"/>
      <c r="Z661" s="27"/>
      <c r="AA661" s="27"/>
      <c r="AB661" s="27"/>
      <c r="AC661" s="27"/>
      <c r="AD661" s="27"/>
      <c r="AE661" s="27"/>
      <c r="AF661" s="27"/>
    </row>
    <row r="662" spans="1:32" s="82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5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4"/>
      <c r="W662" s="54"/>
      <c r="X662" s="51"/>
      <c r="Y662" s="51"/>
      <c r="Z662" s="27"/>
      <c r="AA662" s="27"/>
      <c r="AB662" s="27"/>
      <c r="AC662" s="27"/>
      <c r="AD662" s="27"/>
      <c r="AE662" s="27"/>
      <c r="AF662" s="27"/>
    </row>
    <row r="663" spans="1:32" s="82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5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4"/>
      <c r="W663" s="54"/>
      <c r="X663" s="51"/>
      <c r="Y663" s="51"/>
      <c r="Z663" s="27"/>
      <c r="AA663" s="27"/>
      <c r="AB663" s="27"/>
      <c r="AC663" s="27"/>
      <c r="AD663" s="27"/>
      <c r="AE663" s="27"/>
      <c r="AF663" s="27"/>
    </row>
    <row r="664" spans="1:32" s="82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5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4"/>
      <c r="W664" s="54"/>
      <c r="X664" s="51"/>
      <c r="Y664" s="51"/>
      <c r="Z664" s="27"/>
      <c r="AA664" s="27"/>
      <c r="AB664" s="27"/>
      <c r="AC664" s="27"/>
      <c r="AD664" s="27"/>
      <c r="AE664" s="27"/>
      <c r="AF664" s="27"/>
    </row>
    <row r="665" spans="1:32" s="82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5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4"/>
      <c r="W665" s="54"/>
      <c r="X665" s="51"/>
      <c r="Y665" s="51"/>
      <c r="Z665" s="27"/>
      <c r="AA665" s="27"/>
      <c r="AB665" s="27"/>
      <c r="AC665" s="27"/>
      <c r="AD665" s="27"/>
      <c r="AE665" s="27"/>
      <c r="AF665" s="27"/>
    </row>
    <row r="666" spans="1:32" s="82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5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4"/>
      <c r="W666" s="54"/>
      <c r="X666" s="51"/>
      <c r="Y666" s="51"/>
      <c r="Z666" s="27"/>
      <c r="AA666" s="27"/>
      <c r="AB666" s="27"/>
      <c r="AC666" s="27"/>
      <c r="AD666" s="27"/>
      <c r="AE666" s="27"/>
      <c r="AF666" s="27"/>
    </row>
    <row r="667" spans="1:32" s="82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5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4"/>
      <c r="W667" s="54"/>
      <c r="X667" s="51"/>
      <c r="Y667" s="51"/>
      <c r="Z667" s="27"/>
      <c r="AA667" s="27"/>
      <c r="AB667" s="27"/>
      <c r="AC667" s="27"/>
      <c r="AD667" s="27"/>
      <c r="AE667" s="27"/>
      <c r="AF667" s="27"/>
    </row>
    <row r="668" spans="1:32" s="82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5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4"/>
      <c r="W668" s="54"/>
      <c r="X668" s="51"/>
      <c r="Y668" s="51"/>
      <c r="Z668" s="27"/>
      <c r="AA668" s="27"/>
      <c r="AB668" s="27"/>
      <c r="AC668" s="27"/>
      <c r="AD668" s="27"/>
      <c r="AE668" s="27"/>
      <c r="AF668" s="27"/>
    </row>
    <row r="669" spans="1:32" s="82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5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4"/>
      <c r="W669" s="54"/>
      <c r="X669" s="51"/>
      <c r="Y669" s="51"/>
      <c r="Z669" s="27"/>
      <c r="AA669" s="27"/>
      <c r="AB669" s="27"/>
      <c r="AC669" s="27"/>
      <c r="AD669" s="27"/>
      <c r="AE669" s="27"/>
      <c r="AF669" s="27"/>
    </row>
    <row r="670" spans="1:32" s="82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5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4"/>
      <c r="W670" s="54"/>
      <c r="X670" s="51"/>
      <c r="Y670" s="51"/>
      <c r="Z670" s="27"/>
      <c r="AA670" s="27"/>
      <c r="AB670" s="27"/>
      <c r="AC670" s="27"/>
      <c r="AD670" s="27"/>
      <c r="AE670" s="27"/>
      <c r="AF670" s="27"/>
    </row>
    <row r="671" spans="1:32" s="82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5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4"/>
      <c r="W671" s="54"/>
      <c r="X671" s="51"/>
      <c r="Y671" s="51"/>
      <c r="Z671" s="27"/>
      <c r="AA671" s="27"/>
      <c r="AB671" s="27"/>
      <c r="AC671" s="27"/>
      <c r="AD671" s="27"/>
      <c r="AE671" s="27"/>
      <c r="AF671" s="27"/>
    </row>
    <row r="672" spans="1:32" s="82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5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4"/>
      <c r="W672" s="54"/>
      <c r="X672" s="51"/>
      <c r="Y672" s="51"/>
      <c r="Z672" s="27"/>
      <c r="AA672" s="27"/>
      <c r="AB672" s="27"/>
      <c r="AC672" s="27"/>
      <c r="AD672" s="27"/>
      <c r="AE672" s="27"/>
      <c r="AF672" s="27"/>
    </row>
    <row r="673" spans="1:32" s="82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5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4"/>
      <c r="W673" s="54"/>
      <c r="X673" s="51"/>
      <c r="Y673" s="51"/>
      <c r="Z673" s="27"/>
      <c r="AA673" s="27"/>
      <c r="AB673" s="27"/>
      <c r="AC673" s="27"/>
      <c r="AD673" s="27"/>
      <c r="AE673" s="27"/>
      <c r="AF673" s="27"/>
    </row>
    <row r="674" spans="1:32" s="82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5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4"/>
      <c r="W674" s="54"/>
      <c r="X674" s="51"/>
      <c r="Y674" s="51"/>
      <c r="Z674" s="27"/>
      <c r="AA674" s="27"/>
      <c r="AB674" s="27"/>
      <c r="AC674" s="27"/>
      <c r="AD674" s="27"/>
      <c r="AE674" s="27"/>
      <c r="AF674" s="27"/>
    </row>
    <row r="675" spans="1:32" s="82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5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4"/>
      <c r="W675" s="54"/>
      <c r="X675" s="51"/>
      <c r="Y675" s="51"/>
      <c r="Z675" s="27"/>
      <c r="AA675" s="27"/>
      <c r="AB675" s="27"/>
      <c r="AC675" s="27"/>
      <c r="AD675" s="27"/>
      <c r="AE675" s="27"/>
      <c r="AF675" s="27"/>
    </row>
    <row r="676" spans="1:32" s="82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5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4"/>
      <c r="W676" s="54"/>
      <c r="X676" s="51"/>
      <c r="Y676" s="51"/>
      <c r="Z676" s="27"/>
      <c r="AA676" s="27"/>
      <c r="AB676" s="27"/>
      <c r="AC676" s="27"/>
      <c r="AD676" s="27"/>
      <c r="AE676" s="27"/>
      <c r="AF676" s="27"/>
    </row>
    <row r="677" spans="1:32" s="82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5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4"/>
      <c r="W677" s="54"/>
      <c r="X677" s="51"/>
      <c r="Y677" s="51"/>
      <c r="Z677" s="27"/>
      <c r="AA677" s="27"/>
      <c r="AB677" s="27"/>
      <c r="AC677" s="27"/>
      <c r="AD677" s="27"/>
      <c r="AE677" s="27"/>
      <c r="AF677" s="27"/>
    </row>
    <row r="678" spans="1:32" s="82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5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4"/>
      <c r="W678" s="54"/>
      <c r="X678" s="51"/>
      <c r="Y678" s="51"/>
      <c r="Z678" s="27"/>
      <c r="AA678" s="27"/>
      <c r="AB678" s="27"/>
      <c r="AC678" s="27"/>
      <c r="AD678" s="27"/>
      <c r="AE678" s="27"/>
      <c r="AF678" s="27"/>
    </row>
    <row r="679" spans="1:32" s="82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5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4"/>
      <c r="W679" s="54"/>
      <c r="X679" s="51"/>
      <c r="Y679" s="51"/>
      <c r="Z679" s="27"/>
      <c r="AA679" s="27"/>
      <c r="AB679" s="27"/>
      <c r="AC679" s="27"/>
      <c r="AD679" s="27"/>
      <c r="AE679" s="27"/>
      <c r="AF679" s="27"/>
    </row>
    <row r="680" spans="1:32" s="82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5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4"/>
      <c r="W680" s="54"/>
      <c r="X680" s="51"/>
      <c r="Y680" s="51"/>
      <c r="Z680" s="27"/>
      <c r="AA680" s="27"/>
      <c r="AB680" s="27"/>
      <c r="AC680" s="27"/>
      <c r="AD680" s="27"/>
      <c r="AE680" s="27"/>
      <c r="AF680" s="27"/>
    </row>
    <row r="681" spans="1:32" s="82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5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4"/>
      <c r="W681" s="54"/>
      <c r="X681" s="51"/>
      <c r="Y681" s="51"/>
      <c r="Z681" s="27"/>
      <c r="AA681" s="27"/>
      <c r="AB681" s="27"/>
      <c r="AC681" s="27"/>
      <c r="AD681" s="27"/>
      <c r="AE681" s="27"/>
      <c r="AF681" s="27"/>
    </row>
    <row r="682" spans="1:32" s="82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5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4"/>
      <c r="W682" s="54"/>
      <c r="X682" s="51"/>
      <c r="Y682" s="51"/>
      <c r="Z682" s="27"/>
      <c r="AA682" s="27"/>
      <c r="AB682" s="27"/>
      <c r="AC682" s="27"/>
      <c r="AD682" s="27"/>
      <c r="AE682" s="27"/>
      <c r="AF682" s="27"/>
    </row>
    <row r="683" spans="1:32" s="82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5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4"/>
      <c r="W683" s="54"/>
      <c r="X683" s="51"/>
      <c r="Y683" s="51"/>
      <c r="Z683" s="27"/>
      <c r="AA683" s="27"/>
      <c r="AB683" s="27"/>
      <c r="AC683" s="27"/>
      <c r="AD683" s="27"/>
      <c r="AE683" s="27"/>
      <c r="AF683" s="27"/>
    </row>
    <row r="684" spans="1:32" s="82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5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4"/>
      <c r="W684" s="54"/>
      <c r="X684" s="51"/>
      <c r="Y684" s="51"/>
      <c r="Z684" s="27"/>
      <c r="AA684" s="27"/>
      <c r="AB684" s="27"/>
      <c r="AC684" s="27"/>
      <c r="AD684" s="27"/>
      <c r="AE684" s="27"/>
      <c r="AF684" s="27"/>
    </row>
    <row r="685" spans="1:32" s="82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5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4"/>
      <c r="W685" s="54"/>
      <c r="X685" s="51"/>
      <c r="Y685" s="51"/>
      <c r="Z685" s="27"/>
      <c r="AA685" s="27"/>
      <c r="AB685" s="27"/>
      <c r="AC685" s="27"/>
      <c r="AD685" s="27"/>
      <c r="AE685" s="27"/>
      <c r="AF685" s="27"/>
    </row>
    <row r="686" spans="1:32" s="82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5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4"/>
      <c r="W686" s="54"/>
      <c r="X686" s="51"/>
      <c r="Y686" s="51"/>
      <c r="Z686" s="27"/>
      <c r="AA686" s="27"/>
      <c r="AB686" s="27"/>
      <c r="AC686" s="27"/>
      <c r="AD686" s="27"/>
      <c r="AE686" s="27"/>
      <c r="AF686" s="27"/>
    </row>
    <row r="687" spans="1:32" s="82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5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4"/>
      <c r="W687" s="54"/>
      <c r="X687" s="51"/>
      <c r="Y687" s="51"/>
      <c r="Z687" s="27"/>
      <c r="AA687" s="27"/>
      <c r="AB687" s="27"/>
      <c r="AC687" s="27"/>
      <c r="AD687" s="27"/>
      <c r="AE687" s="27"/>
      <c r="AF687" s="27"/>
    </row>
    <row r="688" spans="1:32" s="82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5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4"/>
      <c r="W688" s="54"/>
      <c r="X688" s="51"/>
      <c r="Y688" s="51"/>
      <c r="Z688" s="27"/>
      <c r="AA688" s="27"/>
      <c r="AB688" s="27"/>
      <c r="AC688" s="27"/>
      <c r="AD688" s="27"/>
      <c r="AE688" s="27"/>
      <c r="AF688" s="27"/>
    </row>
    <row r="689" spans="1:32" s="82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5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4"/>
      <c r="W689" s="54"/>
      <c r="X689" s="51"/>
      <c r="Y689" s="51"/>
      <c r="Z689" s="27"/>
      <c r="AA689" s="27"/>
      <c r="AB689" s="27"/>
      <c r="AC689" s="27"/>
      <c r="AD689" s="27"/>
      <c r="AE689" s="27"/>
      <c r="AF689" s="27"/>
    </row>
    <row r="690" spans="1:32" s="82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5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4"/>
      <c r="W690" s="54"/>
      <c r="X690" s="51"/>
      <c r="Y690" s="51"/>
      <c r="Z690" s="27"/>
      <c r="AA690" s="27"/>
      <c r="AB690" s="27"/>
      <c r="AC690" s="27"/>
      <c r="AD690" s="27"/>
      <c r="AE690" s="27"/>
      <c r="AF690" s="27"/>
    </row>
    <row r="691" spans="1:32" s="82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5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4"/>
      <c r="W691" s="54"/>
      <c r="X691" s="51"/>
      <c r="Y691" s="51"/>
      <c r="Z691" s="27"/>
      <c r="AA691" s="27"/>
      <c r="AB691" s="27"/>
      <c r="AC691" s="27"/>
      <c r="AD691" s="27"/>
      <c r="AE691" s="27"/>
      <c r="AF691" s="27"/>
    </row>
    <row r="692" spans="1:32" s="82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5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4"/>
      <c r="W692" s="54"/>
      <c r="X692" s="51"/>
      <c r="Y692" s="51"/>
      <c r="Z692" s="27"/>
      <c r="AA692" s="27"/>
      <c r="AB692" s="27"/>
      <c r="AC692" s="27"/>
      <c r="AD692" s="27"/>
      <c r="AE692" s="27"/>
      <c r="AF692" s="27"/>
    </row>
    <row r="693" spans="1:32" s="82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5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4"/>
      <c r="W693" s="54"/>
      <c r="X693" s="51"/>
      <c r="Y693" s="51"/>
      <c r="Z693" s="27"/>
      <c r="AA693" s="27"/>
      <c r="AB693" s="27"/>
      <c r="AC693" s="27"/>
      <c r="AD693" s="27"/>
      <c r="AE693" s="27"/>
      <c r="AF693" s="27"/>
    </row>
    <row r="694" spans="1:32" s="82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5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4"/>
      <c r="W694" s="54"/>
      <c r="X694" s="51"/>
      <c r="Y694" s="51"/>
      <c r="Z694" s="27"/>
      <c r="AA694" s="27"/>
      <c r="AB694" s="27"/>
      <c r="AC694" s="27"/>
      <c r="AD694" s="27"/>
      <c r="AE694" s="27"/>
      <c r="AF694" s="27"/>
    </row>
    <row r="695" spans="1:32" s="82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5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4"/>
      <c r="W695" s="54"/>
      <c r="X695" s="51"/>
      <c r="Y695" s="51"/>
      <c r="Z695" s="27"/>
      <c r="AA695" s="27"/>
      <c r="AB695" s="27"/>
      <c r="AC695" s="27"/>
      <c r="AD695" s="27"/>
      <c r="AE695" s="27"/>
      <c r="AF695" s="27"/>
    </row>
    <row r="696" spans="1:32" s="82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5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4"/>
      <c r="W696" s="54"/>
      <c r="X696" s="51"/>
      <c r="Y696" s="51"/>
      <c r="Z696" s="27"/>
      <c r="AA696" s="27"/>
      <c r="AB696" s="27"/>
      <c r="AC696" s="27"/>
      <c r="AD696" s="27"/>
      <c r="AE696" s="27"/>
      <c r="AF696" s="27"/>
    </row>
    <row r="697" spans="1:32" s="82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5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4"/>
      <c r="W697" s="54"/>
      <c r="X697" s="51"/>
      <c r="Y697" s="51"/>
      <c r="Z697" s="27"/>
      <c r="AA697" s="27"/>
      <c r="AB697" s="27"/>
      <c r="AC697" s="27"/>
      <c r="AD697" s="27"/>
      <c r="AE697" s="27"/>
      <c r="AF697" s="27"/>
    </row>
    <row r="698" spans="1:32" s="82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5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4"/>
      <c r="W698" s="54"/>
      <c r="X698" s="51"/>
      <c r="Y698" s="51"/>
      <c r="Z698" s="27"/>
      <c r="AA698" s="27"/>
      <c r="AB698" s="27"/>
      <c r="AC698" s="27"/>
      <c r="AD698" s="27"/>
      <c r="AE698" s="27"/>
      <c r="AF698" s="27"/>
    </row>
    <row r="699" spans="1:32" s="82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5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4"/>
      <c r="W699" s="54"/>
      <c r="X699" s="51"/>
      <c r="Y699" s="51"/>
      <c r="Z699" s="27"/>
      <c r="AA699" s="27"/>
      <c r="AB699" s="27"/>
      <c r="AC699" s="27"/>
      <c r="AD699" s="27"/>
      <c r="AE699" s="27"/>
      <c r="AF699" s="27"/>
    </row>
    <row r="700" spans="1:32" s="82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5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4"/>
      <c r="W700" s="54"/>
      <c r="X700" s="51"/>
      <c r="Y700" s="51"/>
      <c r="Z700" s="27"/>
      <c r="AA700" s="27"/>
      <c r="AB700" s="27"/>
      <c r="AC700" s="27"/>
      <c r="AD700" s="27"/>
      <c r="AE700" s="27"/>
      <c r="AF700" s="27"/>
    </row>
    <row r="701" spans="1:32" s="82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5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4"/>
      <c r="W701" s="54"/>
      <c r="X701" s="51"/>
      <c r="Y701" s="51"/>
      <c r="Z701" s="27"/>
      <c r="AA701" s="27"/>
      <c r="AB701" s="27"/>
      <c r="AC701" s="27"/>
      <c r="AD701" s="27"/>
      <c r="AE701" s="27"/>
      <c r="AF701" s="27"/>
    </row>
    <row r="702" spans="1:32" s="82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5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4"/>
      <c r="W702" s="54"/>
      <c r="X702" s="51"/>
      <c r="Y702" s="51"/>
      <c r="Z702" s="27"/>
      <c r="AA702" s="27"/>
      <c r="AB702" s="27"/>
      <c r="AC702" s="27"/>
      <c r="AD702" s="27"/>
      <c r="AE702" s="27"/>
      <c r="AF702" s="27"/>
    </row>
    <row r="703" spans="1:32" s="82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5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4"/>
      <c r="W703" s="54"/>
      <c r="X703" s="51"/>
      <c r="Y703" s="51"/>
      <c r="Z703" s="27"/>
      <c r="AA703" s="27"/>
      <c r="AB703" s="27"/>
      <c r="AC703" s="27"/>
      <c r="AD703" s="27"/>
      <c r="AE703" s="27"/>
      <c r="AF703" s="27"/>
    </row>
    <row r="704" spans="1:32" s="82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5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4"/>
      <c r="W704" s="54"/>
      <c r="X704" s="51"/>
      <c r="Y704" s="51"/>
      <c r="Z704" s="27"/>
      <c r="AA704" s="27"/>
      <c r="AB704" s="27"/>
      <c r="AC704" s="27"/>
      <c r="AD704" s="27"/>
      <c r="AE704" s="27"/>
      <c r="AF704" s="27"/>
    </row>
    <row r="705" spans="1:32" s="82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5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4"/>
      <c r="W705" s="54"/>
      <c r="X705" s="51"/>
      <c r="Y705" s="51"/>
      <c r="Z705" s="27"/>
      <c r="AA705" s="27"/>
      <c r="AB705" s="27"/>
      <c r="AC705" s="27"/>
      <c r="AD705" s="27"/>
      <c r="AE705" s="27"/>
      <c r="AF705" s="27"/>
    </row>
    <row r="706" spans="1:32" s="82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5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4"/>
      <c r="W706" s="54"/>
      <c r="X706" s="51"/>
      <c r="Y706" s="51"/>
      <c r="Z706" s="27"/>
      <c r="AA706" s="27"/>
      <c r="AB706" s="27"/>
      <c r="AC706" s="27"/>
      <c r="AD706" s="27"/>
      <c r="AE706" s="27"/>
      <c r="AF706" s="27"/>
    </row>
    <row r="707" spans="1:32" s="82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5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4"/>
      <c r="W707" s="54"/>
      <c r="X707" s="51"/>
      <c r="Y707" s="51"/>
      <c r="Z707" s="27"/>
      <c r="AA707" s="27"/>
      <c r="AB707" s="27"/>
      <c r="AC707" s="27"/>
      <c r="AD707" s="27"/>
      <c r="AE707" s="27"/>
      <c r="AF707" s="27"/>
    </row>
    <row r="708" spans="1:32" s="82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5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4"/>
      <c r="W708" s="54"/>
      <c r="X708" s="51"/>
      <c r="Y708" s="51"/>
      <c r="Z708" s="27"/>
      <c r="AA708" s="27"/>
      <c r="AB708" s="27"/>
      <c r="AC708" s="27"/>
      <c r="AD708" s="27"/>
      <c r="AE708" s="27"/>
      <c r="AF708" s="27"/>
    </row>
    <row r="709" spans="1:32" s="82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5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4"/>
      <c r="W709" s="54"/>
      <c r="X709" s="51"/>
      <c r="Y709" s="51"/>
      <c r="Z709" s="27"/>
      <c r="AA709" s="27"/>
      <c r="AB709" s="27"/>
      <c r="AC709" s="27"/>
      <c r="AD709" s="27"/>
      <c r="AE709" s="27"/>
      <c r="AF709" s="27"/>
    </row>
    <row r="710" spans="1:32" s="82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5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4"/>
      <c r="W710" s="54"/>
      <c r="X710" s="51"/>
      <c r="Y710" s="51"/>
      <c r="Z710" s="27"/>
      <c r="AA710" s="27"/>
      <c r="AB710" s="27"/>
      <c r="AC710" s="27"/>
      <c r="AD710" s="27"/>
      <c r="AE710" s="27"/>
      <c r="AF710" s="27"/>
    </row>
    <row r="711" spans="1:32" s="82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5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4"/>
      <c r="W711" s="54"/>
      <c r="X711" s="51"/>
      <c r="Y711" s="51"/>
      <c r="Z711" s="27"/>
      <c r="AA711" s="27"/>
      <c r="AB711" s="27"/>
      <c r="AC711" s="27"/>
      <c r="AD711" s="27"/>
      <c r="AE711" s="27"/>
      <c r="AF711" s="27"/>
    </row>
    <row r="712" spans="1:32" s="82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5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4"/>
      <c r="W712" s="54"/>
      <c r="X712" s="51"/>
      <c r="Y712" s="51"/>
      <c r="Z712" s="27"/>
      <c r="AA712" s="27"/>
      <c r="AB712" s="27"/>
      <c r="AC712" s="27"/>
      <c r="AD712" s="27"/>
      <c r="AE712" s="27"/>
      <c r="AF712" s="27"/>
    </row>
    <row r="713" spans="1:32" s="82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5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4"/>
      <c r="W713" s="54"/>
      <c r="X713" s="51"/>
      <c r="Y713" s="51"/>
      <c r="Z713" s="27"/>
      <c r="AA713" s="27"/>
      <c r="AB713" s="27"/>
      <c r="AC713" s="27"/>
      <c r="AD713" s="27"/>
      <c r="AE713" s="27"/>
      <c r="AF713" s="27"/>
    </row>
    <row r="714" spans="1:32" s="82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5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4"/>
      <c r="W714" s="54"/>
      <c r="X714" s="51"/>
      <c r="Y714" s="51"/>
      <c r="Z714" s="27"/>
      <c r="AA714" s="27"/>
      <c r="AB714" s="27"/>
      <c r="AC714" s="27"/>
      <c r="AD714" s="27"/>
      <c r="AE714" s="27"/>
      <c r="AF714" s="27"/>
    </row>
    <row r="715" spans="1:32" s="82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5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4"/>
      <c r="W715" s="54"/>
      <c r="X715" s="51"/>
      <c r="Y715" s="51"/>
      <c r="Z715" s="27"/>
      <c r="AA715" s="27"/>
      <c r="AB715" s="27"/>
      <c r="AC715" s="27"/>
      <c r="AD715" s="27"/>
      <c r="AE715" s="27"/>
      <c r="AF715" s="27"/>
    </row>
    <row r="716" spans="1:32" s="82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5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4"/>
      <c r="W716" s="54"/>
      <c r="X716" s="51"/>
      <c r="Y716" s="51"/>
      <c r="Z716" s="27"/>
      <c r="AA716" s="27"/>
      <c r="AB716" s="27"/>
      <c r="AC716" s="27"/>
      <c r="AD716" s="27"/>
      <c r="AE716" s="27"/>
      <c r="AF716" s="27"/>
    </row>
    <row r="717" spans="1:32" s="82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5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4"/>
      <c r="W717" s="54"/>
      <c r="X717" s="51"/>
      <c r="Y717" s="51"/>
      <c r="Z717" s="27"/>
      <c r="AA717" s="27"/>
      <c r="AB717" s="27"/>
      <c r="AC717" s="27"/>
      <c r="AD717" s="27"/>
      <c r="AE717" s="27"/>
      <c r="AF717" s="27"/>
    </row>
    <row r="718" spans="1:32" s="82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5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4"/>
      <c r="W718" s="54"/>
      <c r="X718" s="51"/>
      <c r="Y718" s="51"/>
      <c r="Z718" s="27"/>
      <c r="AA718" s="27"/>
      <c r="AB718" s="27"/>
      <c r="AC718" s="27"/>
      <c r="AD718" s="27"/>
      <c r="AE718" s="27"/>
      <c r="AF718" s="27"/>
    </row>
    <row r="719" spans="1:32" s="82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5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4"/>
      <c r="W719" s="54"/>
      <c r="X719" s="51"/>
      <c r="Y719" s="51"/>
      <c r="Z719" s="27"/>
      <c r="AA719" s="27"/>
      <c r="AB719" s="27"/>
      <c r="AC719" s="27"/>
      <c r="AD719" s="27"/>
      <c r="AE719" s="27"/>
      <c r="AF719" s="27"/>
    </row>
    <row r="720" spans="1:32" s="82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5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4"/>
      <c r="W720" s="54"/>
      <c r="X720" s="51"/>
      <c r="Y720" s="51"/>
      <c r="Z720" s="27"/>
      <c r="AA720" s="27"/>
      <c r="AB720" s="27"/>
      <c r="AC720" s="27"/>
      <c r="AD720" s="27"/>
      <c r="AE720" s="27"/>
      <c r="AF720" s="27"/>
    </row>
    <row r="721" spans="1:32" s="82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5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4"/>
      <c r="W721" s="54"/>
      <c r="X721" s="51"/>
      <c r="Y721" s="51"/>
      <c r="Z721" s="27"/>
      <c r="AA721" s="27"/>
      <c r="AB721" s="27"/>
      <c r="AC721" s="27"/>
      <c r="AD721" s="27"/>
      <c r="AE721" s="27"/>
      <c r="AF721" s="27"/>
    </row>
    <row r="722" spans="1:32" s="82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5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4"/>
      <c r="W722" s="54"/>
      <c r="X722" s="51"/>
      <c r="Y722" s="51"/>
      <c r="Z722" s="27"/>
      <c r="AA722" s="27"/>
      <c r="AB722" s="27"/>
      <c r="AC722" s="27"/>
      <c r="AD722" s="27"/>
      <c r="AE722" s="27"/>
      <c r="AF722" s="27"/>
    </row>
    <row r="723" spans="1:32" s="82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5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4"/>
      <c r="W723" s="54"/>
      <c r="X723" s="51"/>
      <c r="Y723" s="51"/>
      <c r="Z723" s="27"/>
      <c r="AA723" s="27"/>
      <c r="AB723" s="27"/>
      <c r="AC723" s="27"/>
      <c r="AD723" s="27"/>
      <c r="AE723" s="27"/>
      <c r="AF723" s="27"/>
    </row>
    <row r="724" spans="1:32" s="82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5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4"/>
      <c r="W724" s="54"/>
      <c r="X724" s="51"/>
      <c r="Y724" s="51"/>
      <c r="Z724" s="27"/>
      <c r="AA724" s="27"/>
      <c r="AB724" s="27"/>
      <c r="AC724" s="27"/>
      <c r="AD724" s="27"/>
      <c r="AE724" s="27"/>
      <c r="AF724" s="27"/>
    </row>
    <row r="725" spans="1:32" s="82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5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4"/>
      <c r="W725" s="54"/>
      <c r="X725" s="51"/>
      <c r="Y725" s="51"/>
      <c r="Z725" s="27"/>
      <c r="AA725" s="27"/>
      <c r="AB725" s="27"/>
      <c r="AC725" s="27"/>
      <c r="AD725" s="27"/>
      <c r="AE725" s="27"/>
      <c r="AF725" s="27"/>
    </row>
    <row r="726" spans="1:32" s="82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5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4"/>
      <c r="W726" s="54"/>
      <c r="X726" s="51"/>
      <c r="Y726" s="51"/>
      <c r="Z726" s="27"/>
      <c r="AA726" s="27"/>
      <c r="AB726" s="27"/>
      <c r="AC726" s="27"/>
      <c r="AD726" s="27"/>
      <c r="AE726" s="27"/>
      <c r="AF726" s="27"/>
    </row>
    <row r="727" spans="1:32" s="82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5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4"/>
      <c r="W727" s="54"/>
      <c r="X727" s="51"/>
      <c r="Y727" s="51"/>
      <c r="Z727" s="27"/>
      <c r="AA727" s="27"/>
      <c r="AB727" s="27"/>
      <c r="AC727" s="27"/>
      <c r="AD727" s="27"/>
      <c r="AE727" s="27"/>
      <c r="AF727" s="27"/>
    </row>
    <row r="728" spans="1:32" s="82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5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4"/>
      <c r="W728" s="54"/>
      <c r="X728" s="51"/>
      <c r="Y728" s="51"/>
      <c r="Z728" s="27"/>
      <c r="AA728" s="27"/>
      <c r="AB728" s="27"/>
      <c r="AC728" s="27"/>
      <c r="AD728" s="27"/>
      <c r="AE728" s="27"/>
      <c r="AF728" s="27"/>
    </row>
    <row r="729" spans="1:32" s="82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5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4"/>
      <c r="W729" s="54"/>
      <c r="X729" s="51"/>
      <c r="Y729" s="51"/>
      <c r="Z729" s="27"/>
      <c r="AA729" s="27"/>
      <c r="AB729" s="27"/>
      <c r="AC729" s="27"/>
      <c r="AD729" s="27"/>
      <c r="AE729" s="27"/>
      <c r="AF729" s="27"/>
    </row>
    <row r="730" spans="1:32" s="82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5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4"/>
      <c r="W730" s="54"/>
      <c r="X730" s="51"/>
      <c r="Y730" s="51"/>
      <c r="Z730" s="27"/>
      <c r="AA730" s="27"/>
      <c r="AB730" s="27"/>
      <c r="AC730" s="27"/>
      <c r="AD730" s="27"/>
      <c r="AE730" s="27"/>
      <c r="AF730" s="27"/>
    </row>
    <row r="731" spans="1:32" s="82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5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4"/>
      <c r="W731" s="54"/>
      <c r="X731" s="51"/>
      <c r="Y731" s="51"/>
      <c r="Z731" s="27"/>
      <c r="AA731" s="27"/>
      <c r="AB731" s="27"/>
      <c r="AC731" s="27"/>
      <c r="AD731" s="27"/>
      <c r="AE731" s="27"/>
      <c r="AF731" s="27"/>
    </row>
    <row r="732" spans="1:32" s="82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5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4"/>
      <c r="W732" s="54"/>
      <c r="X732" s="51"/>
      <c r="Y732" s="51"/>
      <c r="Z732" s="27"/>
      <c r="AA732" s="27"/>
      <c r="AB732" s="27"/>
      <c r="AC732" s="27"/>
      <c r="AD732" s="27"/>
      <c r="AE732" s="27"/>
      <c r="AF732" s="27"/>
    </row>
    <row r="733" spans="1:32" s="82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5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4"/>
      <c r="W733" s="54"/>
      <c r="X733" s="51"/>
      <c r="Y733" s="51"/>
      <c r="Z733" s="27"/>
      <c r="AA733" s="27"/>
      <c r="AB733" s="27"/>
      <c r="AC733" s="27"/>
      <c r="AD733" s="27"/>
      <c r="AE733" s="27"/>
      <c r="AF733" s="27"/>
    </row>
    <row r="734" spans="1:32" s="82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5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4"/>
      <c r="W734" s="54"/>
      <c r="X734" s="51"/>
      <c r="Y734" s="51"/>
      <c r="Z734" s="27"/>
      <c r="AA734" s="27"/>
      <c r="AB734" s="27"/>
      <c r="AC734" s="27"/>
      <c r="AD734" s="27"/>
      <c r="AE734" s="27"/>
      <c r="AF734" s="27"/>
    </row>
    <row r="735" spans="1:32" s="82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5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4"/>
      <c r="W735" s="54"/>
      <c r="X735" s="51"/>
      <c r="Y735" s="51"/>
      <c r="Z735" s="27"/>
      <c r="AA735" s="27"/>
      <c r="AB735" s="27"/>
      <c r="AC735" s="27"/>
      <c r="AD735" s="27"/>
      <c r="AE735" s="27"/>
      <c r="AF735" s="27"/>
    </row>
    <row r="736" spans="1:32" s="82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5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4"/>
      <c r="W736" s="54"/>
      <c r="X736" s="51"/>
      <c r="Y736" s="51"/>
      <c r="Z736" s="27"/>
      <c r="AA736" s="27"/>
      <c r="AB736" s="27"/>
      <c r="AC736" s="27"/>
      <c r="AD736" s="27"/>
      <c r="AE736" s="27"/>
      <c r="AF736" s="27"/>
    </row>
    <row r="737" spans="1:32" s="82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5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4"/>
      <c r="W737" s="54"/>
      <c r="X737" s="51"/>
      <c r="Y737" s="51"/>
      <c r="Z737" s="27"/>
      <c r="AA737" s="27"/>
      <c r="AB737" s="27"/>
      <c r="AC737" s="27"/>
      <c r="AD737" s="27"/>
      <c r="AE737" s="27"/>
      <c r="AF737" s="27"/>
    </row>
    <row r="738" spans="1:32" s="82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5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4"/>
      <c r="W738" s="54"/>
      <c r="X738" s="51"/>
      <c r="Y738" s="51"/>
      <c r="Z738" s="27"/>
      <c r="AA738" s="27"/>
      <c r="AB738" s="27"/>
      <c r="AC738" s="27"/>
      <c r="AD738" s="27"/>
      <c r="AE738" s="27"/>
      <c r="AF738" s="27"/>
    </row>
    <row r="739" spans="1:32" s="82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5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4"/>
      <c r="W739" s="54"/>
      <c r="X739" s="51"/>
      <c r="Y739" s="51"/>
      <c r="Z739" s="27"/>
      <c r="AA739" s="27"/>
      <c r="AB739" s="27"/>
      <c r="AC739" s="27"/>
      <c r="AD739" s="27"/>
      <c r="AE739" s="27"/>
      <c r="AF739" s="27"/>
    </row>
    <row r="740" spans="1:32" s="82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5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4"/>
      <c r="W740" s="54"/>
      <c r="X740" s="51"/>
      <c r="Y740" s="51"/>
      <c r="Z740" s="27"/>
      <c r="AA740" s="27"/>
      <c r="AB740" s="27"/>
      <c r="AC740" s="27"/>
      <c r="AD740" s="27"/>
      <c r="AE740" s="27"/>
      <c r="AF740" s="27"/>
    </row>
    <row r="741" spans="1:32" s="82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5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4"/>
      <c r="W741" s="54"/>
      <c r="X741" s="51"/>
      <c r="Y741" s="51"/>
      <c r="Z741" s="27"/>
      <c r="AA741" s="27"/>
      <c r="AB741" s="27"/>
      <c r="AC741" s="27"/>
      <c r="AD741" s="27"/>
      <c r="AE741" s="27"/>
      <c r="AF741" s="27"/>
    </row>
    <row r="742" spans="1:32" s="82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5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4"/>
      <c r="W742" s="54"/>
      <c r="X742" s="51"/>
      <c r="Y742" s="51"/>
      <c r="Z742" s="27"/>
      <c r="AA742" s="27"/>
      <c r="AB742" s="27"/>
      <c r="AC742" s="27"/>
      <c r="AD742" s="27"/>
      <c r="AE742" s="27"/>
      <c r="AF742" s="27"/>
    </row>
    <row r="743" spans="1:32" s="82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5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4"/>
      <c r="W743" s="54"/>
      <c r="X743" s="51"/>
      <c r="Y743" s="51"/>
      <c r="Z743" s="27"/>
      <c r="AA743" s="27"/>
      <c r="AB743" s="27"/>
      <c r="AC743" s="27"/>
      <c r="AD743" s="27"/>
      <c r="AE743" s="27"/>
      <c r="AF743" s="27"/>
    </row>
    <row r="744" spans="1:32" s="82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5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4"/>
      <c r="W744" s="54"/>
      <c r="X744" s="51"/>
      <c r="Y744" s="51"/>
      <c r="Z744" s="27"/>
      <c r="AA744" s="27"/>
      <c r="AB744" s="27"/>
      <c r="AC744" s="27"/>
      <c r="AD744" s="27"/>
      <c r="AE744" s="27"/>
      <c r="AF744" s="27"/>
    </row>
    <row r="745" spans="1:32" s="82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5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4"/>
      <c r="W745" s="54"/>
      <c r="X745" s="51"/>
      <c r="Y745" s="51"/>
      <c r="Z745" s="27"/>
      <c r="AA745" s="27"/>
      <c r="AB745" s="27"/>
      <c r="AC745" s="27"/>
      <c r="AD745" s="27"/>
      <c r="AE745" s="27"/>
      <c r="AF745" s="27"/>
    </row>
    <row r="746" spans="1:32" s="82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5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4"/>
      <c r="W746" s="54"/>
      <c r="X746" s="51"/>
      <c r="Y746" s="51"/>
      <c r="Z746" s="27"/>
      <c r="AA746" s="27"/>
      <c r="AB746" s="27"/>
      <c r="AC746" s="27"/>
      <c r="AD746" s="27"/>
      <c r="AE746" s="27"/>
      <c r="AF746" s="27"/>
    </row>
    <row r="747" spans="1:32" s="82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5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4"/>
      <c r="W747" s="54"/>
      <c r="X747" s="51"/>
      <c r="Y747" s="51"/>
      <c r="Z747" s="27"/>
      <c r="AA747" s="27"/>
      <c r="AB747" s="27"/>
      <c r="AC747" s="27"/>
      <c r="AD747" s="27"/>
      <c r="AE747" s="27"/>
      <c r="AF747" s="27"/>
    </row>
    <row r="748" spans="1:32" s="82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5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4"/>
      <c r="W748" s="54"/>
      <c r="X748" s="51"/>
      <c r="Y748" s="51"/>
      <c r="Z748" s="27"/>
      <c r="AA748" s="27"/>
      <c r="AB748" s="27"/>
      <c r="AC748" s="27"/>
      <c r="AD748" s="27"/>
      <c r="AE748" s="27"/>
      <c r="AF748" s="27"/>
    </row>
    <row r="749" spans="1:32" s="82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5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4"/>
      <c r="W749" s="54"/>
      <c r="X749" s="51"/>
      <c r="Y749" s="51"/>
      <c r="Z749" s="27"/>
      <c r="AA749" s="27"/>
      <c r="AB749" s="27"/>
      <c r="AC749" s="27"/>
      <c r="AD749" s="27"/>
      <c r="AE749" s="27"/>
      <c r="AF749" s="27"/>
    </row>
    <row r="750" spans="1:32" s="82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5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4"/>
      <c r="W750" s="54"/>
      <c r="X750" s="51"/>
      <c r="Y750" s="51"/>
      <c r="Z750" s="27"/>
      <c r="AA750" s="27"/>
      <c r="AB750" s="27"/>
      <c r="AC750" s="27"/>
      <c r="AD750" s="27"/>
      <c r="AE750" s="27"/>
      <c r="AF750" s="27"/>
    </row>
    <row r="751" spans="1:32" s="82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5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4"/>
      <c r="W751" s="54"/>
      <c r="X751" s="51"/>
      <c r="Y751" s="51"/>
      <c r="Z751" s="27"/>
      <c r="AA751" s="27"/>
      <c r="AB751" s="27"/>
      <c r="AC751" s="27"/>
      <c r="AD751" s="27"/>
      <c r="AE751" s="27"/>
      <c r="AF751" s="27"/>
    </row>
    <row r="752" spans="1:32" s="82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5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4"/>
      <c r="W752" s="54"/>
      <c r="X752" s="51"/>
      <c r="Y752" s="51"/>
      <c r="Z752" s="27"/>
      <c r="AA752" s="27"/>
      <c r="AB752" s="27"/>
      <c r="AC752" s="27"/>
      <c r="AD752" s="27"/>
      <c r="AE752" s="27"/>
      <c r="AF752" s="27"/>
    </row>
    <row r="753" spans="1:32" s="82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5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4"/>
      <c r="W753" s="54"/>
      <c r="X753" s="51"/>
      <c r="Y753" s="51"/>
      <c r="Z753" s="27"/>
      <c r="AA753" s="27"/>
      <c r="AB753" s="27"/>
      <c r="AC753" s="27"/>
      <c r="AD753" s="27"/>
      <c r="AE753" s="27"/>
      <c r="AF753" s="27"/>
    </row>
    <row r="754" spans="1:32" s="82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5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4"/>
      <c r="W754" s="54"/>
      <c r="X754" s="51"/>
      <c r="Y754" s="51"/>
      <c r="Z754" s="27"/>
      <c r="AA754" s="27"/>
      <c r="AB754" s="27"/>
      <c r="AC754" s="27"/>
      <c r="AD754" s="27"/>
      <c r="AE754" s="27"/>
      <c r="AF754" s="27"/>
    </row>
    <row r="755" spans="1:32" s="82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5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4"/>
      <c r="W755" s="54"/>
      <c r="X755" s="51"/>
      <c r="Y755" s="51"/>
      <c r="Z755" s="27"/>
      <c r="AA755" s="27"/>
      <c r="AB755" s="27"/>
      <c r="AC755" s="27"/>
      <c r="AD755" s="27"/>
      <c r="AE755" s="27"/>
      <c r="AF755" s="27"/>
    </row>
    <row r="756" spans="1:32" s="82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5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4"/>
      <c r="W756" s="54"/>
      <c r="X756" s="51"/>
      <c r="Y756" s="51"/>
      <c r="Z756" s="27"/>
      <c r="AA756" s="27"/>
      <c r="AB756" s="27"/>
      <c r="AC756" s="27"/>
      <c r="AD756" s="27"/>
      <c r="AE756" s="27"/>
      <c r="AF756" s="27"/>
    </row>
    <row r="757" spans="1:32" s="82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5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4"/>
      <c r="W757" s="54"/>
      <c r="X757" s="51"/>
      <c r="Y757" s="51"/>
      <c r="Z757" s="27"/>
      <c r="AA757" s="27"/>
      <c r="AB757" s="27"/>
      <c r="AC757" s="27"/>
      <c r="AD757" s="27"/>
      <c r="AE757" s="27"/>
      <c r="AF757" s="27"/>
    </row>
    <row r="758" spans="1:32" s="82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5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4"/>
      <c r="W758" s="54"/>
      <c r="X758" s="51"/>
      <c r="Y758" s="51"/>
      <c r="Z758" s="27"/>
      <c r="AA758" s="27"/>
      <c r="AB758" s="27"/>
      <c r="AC758" s="27"/>
      <c r="AD758" s="27"/>
      <c r="AE758" s="27"/>
      <c r="AF758" s="27"/>
    </row>
    <row r="759" spans="1:32" s="82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5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4"/>
      <c r="W759" s="54"/>
      <c r="X759" s="51"/>
      <c r="Y759" s="51"/>
      <c r="Z759" s="27"/>
      <c r="AA759" s="27"/>
      <c r="AB759" s="27"/>
      <c r="AC759" s="27"/>
      <c r="AD759" s="27"/>
      <c r="AE759" s="27"/>
      <c r="AF759" s="27"/>
    </row>
    <row r="760" spans="1:32" s="82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5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4"/>
      <c r="W760" s="54"/>
      <c r="X760" s="51"/>
      <c r="Y760" s="51"/>
      <c r="Z760" s="27"/>
      <c r="AA760" s="27"/>
      <c r="AB760" s="27"/>
      <c r="AC760" s="27"/>
      <c r="AD760" s="27"/>
      <c r="AE760" s="27"/>
      <c r="AF760" s="27"/>
    </row>
    <row r="761" spans="1:32" s="82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5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4"/>
      <c r="W761" s="54"/>
      <c r="X761" s="51"/>
      <c r="Y761" s="51"/>
      <c r="Z761" s="27"/>
      <c r="AA761" s="27"/>
      <c r="AB761" s="27"/>
      <c r="AC761" s="27"/>
      <c r="AD761" s="27"/>
      <c r="AE761" s="27"/>
      <c r="AF761" s="27"/>
    </row>
    <row r="762" spans="1:32" s="82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5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4"/>
      <c r="W762" s="54"/>
      <c r="X762" s="51"/>
      <c r="Y762" s="51"/>
      <c r="Z762" s="27"/>
      <c r="AA762" s="27"/>
      <c r="AB762" s="27"/>
      <c r="AC762" s="27"/>
      <c r="AD762" s="27"/>
      <c r="AE762" s="27"/>
      <c r="AF762" s="27"/>
    </row>
    <row r="763" spans="1:32" s="82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5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4"/>
      <c r="W763" s="54"/>
      <c r="X763" s="51"/>
      <c r="Y763" s="51"/>
      <c r="Z763" s="27"/>
      <c r="AA763" s="27"/>
      <c r="AB763" s="27"/>
      <c r="AC763" s="27"/>
      <c r="AD763" s="27"/>
      <c r="AE763" s="27"/>
      <c r="AF763" s="27"/>
    </row>
    <row r="764" spans="1:32" s="82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5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4"/>
      <c r="W764" s="54"/>
      <c r="X764" s="51"/>
      <c r="Y764" s="51"/>
      <c r="Z764" s="27"/>
      <c r="AA764" s="27"/>
      <c r="AB764" s="27"/>
      <c r="AC764" s="27"/>
      <c r="AD764" s="27"/>
      <c r="AE764" s="27"/>
      <c r="AF764" s="27"/>
    </row>
    <row r="765" spans="1:32" s="82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5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4"/>
      <c r="W765" s="54"/>
      <c r="X765" s="51"/>
      <c r="Y765" s="51"/>
      <c r="Z765" s="27"/>
      <c r="AA765" s="27"/>
      <c r="AB765" s="27"/>
      <c r="AC765" s="27"/>
      <c r="AD765" s="27"/>
      <c r="AE765" s="27"/>
      <c r="AF765" s="27"/>
    </row>
    <row r="766" spans="1:32" s="82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5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4"/>
      <c r="W766" s="54"/>
      <c r="X766" s="51"/>
      <c r="Y766" s="51"/>
      <c r="Z766" s="27"/>
      <c r="AA766" s="27"/>
      <c r="AB766" s="27"/>
      <c r="AC766" s="27"/>
      <c r="AD766" s="27"/>
      <c r="AE766" s="27"/>
      <c r="AF766" s="27"/>
    </row>
    <row r="767" spans="1:32" s="82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5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4"/>
      <c r="W767" s="54"/>
      <c r="X767" s="51"/>
      <c r="Y767" s="51"/>
      <c r="Z767" s="27"/>
      <c r="AA767" s="27"/>
      <c r="AB767" s="27"/>
      <c r="AC767" s="27"/>
      <c r="AD767" s="27"/>
      <c r="AE767" s="27"/>
      <c r="AF767" s="27"/>
    </row>
    <row r="768" spans="1:32" s="82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5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4"/>
      <c r="W768" s="54"/>
      <c r="X768" s="51"/>
      <c r="Y768" s="51"/>
      <c r="Z768" s="27"/>
      <c r="AA768" s="27"/>
      <c r="AB768" s="27"/>
      <c r="AC768" s="27"/>
      <c r="AD768" s="27"/>
      <c r="AE768" s="27"/>
      <c r="AF768" s="27"/>
    </row>
    <row r="769" spans="1:32" s="82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5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4"/>
      <c r="W769" s="54"/>
      <c r="X769" s="51"/>
      <c r="Y769" s="51"/>
      <c r="Z769" s="27"/>
      <c r="AA769" s="27"/>
      <c r="AB769" s="27"/>
      <c r="AC769" s="27"/>
      <c r="AD769" s="27"/>
      <c r="AE769" s="27"/>
      <c r="AF769" s="27"/>
    </row>
    <row r="770" spans="1:32" s="82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5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4"/>
      <c r="W770" s="54"/>
      <c r="X770" s="51"/>
      <c r="Y770" s="51"/>
      <c r="Z770" s="27"/>
      <c r="AA770" s="27"/>
      <c r="AB770" s="27"/>
      <c r="AC770" s="27"/>
      <c r="AD770" s="27"/>
      <c r="AE770" s="27"/>
      <c r="AF770" s="27"/>
    </row>
    <row r="771" spans="1:32" s="82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5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4"/>
      <c r="W771" s="54"/>
      <c r="X771" s="51"/>
      <c r="Y771" s="51"/>
      <c r="Z771" s="27"/>
      <c r="AA771" s="27"/>
      <c r="AB771" s="27"/>
      <c r="AC771" s="27"/>
      <c r="AD771" s="27"/>
      <c r="AE771" s="27"/>
      <c r="AF771" s="27"/>
    </row>
    <row r="772" spans="1:32" s="82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5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4"/>
      <c r="W772" s="54"/>
      <c r="X772" s="51"/>
      <c r="Y772" s="51"/>
      <c r="Z772" s="27"/>
      <c r="AA772" s="27"/>
      <c r="AB772" s="27"/>
      <c r="AC772" s="27"/>
      <c r="AD772" s="27"/>
      <c r="AE772" s="27"/>
      <c r="AF772" s="27"/>
    </row>
    <row r="773" spans="1:32" s="82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5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4"/>
      <c r="W773" s="54"/>
      <c r="X773" s="51"/>
      <c r="Y773" s="51"/>
      <c r="Z773" s="27"/>
      <c r="AA773" s="27"/>
      <c r="AB773" s="27"/>
      <c r="AC773" s="27"/>
      <c r="AD773" s="27"/>
      <c r="AE773" s="27"/>
      <c r="AF773" s="27"/>
    </row>
    <row r="774" spans="1:32" s="82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5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4"/>
      <c r="W774" s="54"/>
      <c r="X774" s="51"/>
      <c r="Y774" s="51"/>
      <c r="Z774" s="27"/>
      <c r="AA774" s="27"/>
      <c r="AB774" s="27"/>
      <c r="AC774" s="27"/>
      <c r="AD774" s="27"/>
      <c r="AE774" s="27"/>
      <c r="AF774" s="27"/>
    </row>
    <row r="775" spans="1:32" s="82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5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4"/>
      <c r="W775" s="54"/>
      <c r="X775" s="51"/>
      <c r="Y775" s="51"/>
      <c r="Z775" s="27"/>
      <c r="AA775" s="27"/>
      <c r="AB775" s="27"/>
      <c r="AC775" s="27"/>
      <c r="AD775" s="27"/>
      <c r="AE775" s="27"/>
      <c r="AF775" s="27"/>
    </row>
    <row r="776" spans="1:32" s="82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5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4"/>
      <c r="W776" s="54"/>
      <c r="X776" s="51"/>
      <c r="Y776" s="51"/>
      <c r="Z776" s="27"/>
      <c r="AA776" s="27"/>
      <c r="AB776" s="27"/>
      <c r="AC776" s="27"/>
      <c r="AD776" s="27"/>
      <c r="AE776" s="27"/>
      <c r="AF776" s="27"/>
    </row>
    <row r="777" spans="1:32" s="82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5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4"/>
      <c r="W777" s="54"/>
      <c r="X777" s="51"/>
      <c r="Y777" s="51"/>
      <c r="Z777" s="27"/>
      <c r="AA777" s="27"/>
      <c r="AB777" s="27"/>
      <c r="AC777" s="27"/>
      <c r="AD777" s="27"/>
      <c r="AE777" s="27"/>
      <c r="AF777" s="27"/>
    </row>
    <row r="778" spans="1:32" s="82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5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4"/>
      <c r="W778" s="54"/>
      <c r="X778" s="51"/>
      <c r="Y778" s="51"/>
      <c r="Z778" s="27"/>
      <c r="AA778" s="27"/>
      <c r="AB778" s="27"/>
      <c r="AC778" s="27"/>
      <c r="AD778" s="27"/>
      <c r="AE778" s="27"/>
      <c r="AF778" s="27"/>
    </row>
    <row r="779" spans="1:32" s="82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5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4"/>
      <c r="W779" s="54"/>
      <c r="X779" s="51"/>
      <c r="Y779" s="51"/>
      <c r="Z779" s="27"/>
      <c r="AA779" s="27"/>
      <c r="AB779" s="27"/>
      <c r="AC779" s="27"/>
      <c r="AD779" s="27"/>
      <c r="AE779" s="27"/>
      <c r="AF779" s="27"/>
    </row>
    <row r="780" spans="1:32" s="82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5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4"/>
      <c r="W780" s="54"/>
      <c r="X780" s="51"/>
      <c r="Y780" s="51"/>
      <c r="Z780" s="27"/>
      <c r="AA780" s="27"/>
      <c r="AB780" s="27"/>
      <c r="AC780" s="27"/>
      <c r="AD780" s="27"/>
      <c r="AE780" s="27"/>
      <c r="AF780" s="27"/>
    </row>
    <row r="781" spans="1:32" s="82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5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4"/>
      <c r="W781" s="54"/>
      <c r="X781" s="51"/>
      <c r="Y781" s="51"/>
      <c r="Z781" s="27"/>
      <c r="AA781" s="27"/>
      <c r="AB781" s="27"/>
      <c r="AC781" s="27"/>
      <c r="AD781" s="27"/>
      <c r="AE781" s="27"/>
      <c r="AF781" s="27"/>
    </row>
    <row r="782" spans="1:32" s="82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5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4"/>
      <c r="W782" s="54"/>
      <c r="X782" s="51"/>
      <c r="Y782" s="51"/>
      <c r="Z782" s="27"/>
      <c r="AA782" s="27"/>
      <c r="AB782" s="27"/>
      <c r="AC782" s="27"/>
      <c r="AD782" s="27"/>
      <c r="AE782" s="27"/>
      <c r="AF782" s="27"/>
    </row>
    <row r="783" spans="1:32" s="82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5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4"/>
      <c r="W783" s="54"/>
      <c r="X783" s="51"/>
      <c r="Y783" s="51"/>
      <c r="Z783" s="27"/>
      <c r="AA783" s="27"/>
      <c r="AB783" s="27"/>
      <c r="AC783" s="27"/>
      <c r="AD783" s="27"/>
      <c r="AE783" s="27"/>
      <c r="AF783" s="27"/>
    </row>
    <row r="784" spans="1:32" s="82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5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4"/>
      <c r="W784" s="54"/>
      <c r="X784" s="51"/>
      <c r="Y784" s="51"/>
      <c r="Z784" s="27"/>
      <c r="AA784" s="27"/>
      <c r="AB784" s="27"/>
      <c r="AC784" s="27"/>
      <c r="AD784" s="27"/>
      <c r="AE784" s="27"/>
      <c r="AF784" s="27"/>
    </row>
    <row r="785" spans="1:32" s="82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5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4"/>
      <c r="W785" s="54"/>
      <c r="X785" s="51"/>
      <c r="Y785" s="51"/>
      <c r="Z785" s="27"/>
      <c r="AA785" s="27"/>
      <c r="AB785" s="27"/>
      <c r="AC785" s="27"/>
      <c r="AD785" s="27"/>
      <c r="AE785" s="27"/>
      <c r="AF785" s="27"/>
    </row>
    <row r="786" spans="1:32" s="82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5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4"/>
      <c r="W786" s="54"/>
      <c r="X786" s="51"/>
      <c r="Y786" s="51"/>
      <c r="Z786" s="27"/>
      <c r="AA786" s="27"/>
      <c r="AB786" s="27"/>
      <c r="AC786" s="27"/>
      <c r="AD786" s="27"/>
      <c r="AE786" s="27"/>
      <c r="AF786" s="27"/>
    </row>
    <row r="787" spans="1:32" s="82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5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4"/>
      <c r="W787" s="54"/>
      <c r="X787" s="51"/>
      <c r="Y787" s="51"/>
      <c r="Z787" s="27"/>
      <c r="AA787" s="27"/>
      <c r="AB787" s="27"/>
      <c r="AC787" s="27"/>
      <c r="AD787" s="27"/>
      <c r="AE787" s="27"/>
      <c r="AF787" s="27"/>
    </row>
    <row r="788" spans="1:32" s="82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5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4"/>
      <c r="W788" s="54"/>
      <c r="X788" s="51"/>
      <c r="Y788" s="51"/>
      <c r="Z788" s="27"/>
      <c r="AA788" s="27"/>
      <c r="AB788" s="27"/>
      <c r="AC788" s="27"/>
      <c r="AD788" s="27"/>
      <c r="AE788" s="27"/>
      <c r="AF788" s="27"/>
    </row>
    <row r="789" spans="1:32" s="82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5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4"/>
      <c r="W789" s="54"/>
      <c r="X789" s="51"/>
      <c r="Y789" s="51"/>
      <c r="Z789" s="27"/>
      <c r="AA789" s="27"/>
      <c r="AB789" s="27"/>
      <c r="AC789" s="27"/>
      <c r="AD789" s="27"/>
      <c r="AE789" s="27"/>
      <c r="AF789" s="27"/>
    </row>
    <row r="790" spans="1:32" s="82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5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4"/>
      <c r="W790" s="54"/>
      <c r="X790" s="51"/>
      <c r="Y790" s="51"/>
      <c r="Z790" s="27"/>
      <c r="AA790" s="27"/>
      <c r="AB790" s="27"/>
      <c r="AC790" s="27"/>
      <c r="AD790" s="27"/>
      <c r="AE790" s="27"/>
      <c r="AF790" s="27"/>
    </row>
    <row r="791" spans="1:32" s="82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5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4"/>
      <c r="W791" s="54"/>
      <c r="X791" s="51"/>
      <c r="Y791" s="51"/>
      <c r="Z791" s="27"/>
      <c r="AA791" s="27"/>
      <c r="AB791" s="27"/>
      <c r="AC791" s="27"/>
      <c r="AD791" s="27"/>
      <c r="AE791" s="27"/>
      <c r="AF791" s="27"/>
    </row>
    <row r="792" spans="1:32" s="82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5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4"/>
      <c r="W792" s="54"/>
      <c r="X792" s="51"/>
      <c r="Y792" s="51"/>
      <c r="Z792" s="27"/>
      <c r="AA792" s="27"/>
      <c r="AB792" s="27"/>
      <c r="AC792" s="27"/>
      <c r="AD792" s="27"/>
      <c r="AE792" s="27"/>
      <c r="AF792" s="27"/>
    </row>
    <row r="793" spans="1:32" s="82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5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4"/>
      <c r="W793" s="54"/>
      <c r="X793" s="51"/>
      <c r="Y793" s="51"/>
      <c r="Z793" s="27"/>
      <c r="AA793" s="27"/>
      <c r="AB793" s="27"/>
      <c r="AC793" s="27"/>
      <c r="AD793" s="27"/>
      <c r="AE793" s="27"/>
      <c r="AF793" s="27"/>
    </row>
    <row r="794" spans="1:32" s="82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5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4"/>
      <c r="W794" s="54"/>
      <c r="X794" s="51"/>
      <c r="Y794" s="51"/>
      <c r="Z794" s="27"/>
      <c r="AA794" s="27"/>
      <c r="AB794" s="27"/>
      <c r="AC794" s="27"/>
      <c r="AD794" s="27"/>
      <c r="AE794" s="27"/>
      <c r="AF794" s="27"/>
    </row>
    <row r="795" spans="1:32" s="82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5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4"/>
      <c r="W795" s="54"/>
      <c r="X795" s="51"/>
      <c r="Y795" s="51"/>
      <c r="Z795" s="27"/>
      <c r="AA795" s="27"/>
      <c r="AB795" s="27"/>
      <c r="AC795" s="27"/>
      <c r="AD795" s="27"/>
      <c r="AE795" s="27"/>
      <c r="AF795" s="27"/>
    </row>
    <row r="796" spans="1:32" s="82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5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4"/>
      <c r="W796" s="54"/>
      <c r="X796" s="51"/>
      <c r="Y796" s="51"/>
      <c r="Z796" s="27"/>
      <c r="AA796" s="27"/>
      <c r="AB796" s="27"/>
      <c r="AC796" s="27"/>
      <c r="AD796" s="27"/>
      <c r="AE796" s="27"/>
      <c r="AF796" s="27"/>
    </row>
    <row r="797" spans="1:32" s="82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5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4"/>
      <c r="W797" s="54"/>
      <c r="X797" s="51"/>
      <c r="Y797" s="51"/>
      <c r="Z797" s="27"/>
      <c r="AA797" s="27"/>
      <c r="AB797" s="27"/>
      <c r="AC797" s="27"/>
      <c r="AD797" s="27"/>
      <c r="AE797" s="27"/>
      <c r="AF797" s="27"/>
    </row>
    <row r="798" spans="1:32" s="82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5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4"/>
      <c r="W798" s="54"/>
      <c r="X798" s="51"/>
      <c r="Y798" s="51"/>
      <c r="Z798" s="27"/>
      <c r="AA798" s="27"/>
      <c r="AB798" s="27"/>
      <c r="AC798" s="27"/>
      <c r="AD798" s="27"/>
      <c r="AE798" s="27"/>
      <c r="AF798" s="27"/>
    </row>
    <row r="799" spans="1:32" s="82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5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4"/>
      <c r="W799" s="54"/>
      <c r="X799" s="51"/>
      <c r="Y799" s="51"/>
      <c r="Z799" s="27"/>
      <c r="AA799" s="27"/>
      <c r="AB799" s="27"/>
      <c r="AC799" s="27"/>
      <c r="AD799" s="27"/>
      <c r="AE799" s="27"/>
      <c r="AF799" s="27"/>
    </row>
    <row r="800" spans="1:32" s="82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5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4"/>
      <c r="W800" s="54"/>
      <c r="X800" s="51"/>
      <c r="Y800" s="51"/>
      <c r="Z800" s="27"/>
      <c r="AA800" s="27"/>
      <c r="AB800" s="27"/>
      <c r="AC800" s="27"/>
      <c r="AD800" s="27"/>
      <c r="AE800" s="27"/>
      <c r="AF800" s="27"/>
    </row>
    <row r="801" spans="1:32" s="82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5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4"/>
      <c r="W801" s="54"/>
      <c r="X801" s="51"/>
      <c r="Y801" s="51"/>
      <c r="Z801" s="27"/>
      <c r="AA801" s="27"/>
      <c r="AB801" s="27"/>
      <c r="AC801" s="27"/>
      <c r="AD801" s="27"/>
      <c r="AE801" s="27"/>
      <c r="AF801" s="27"/>
    </row>
    <row r="802" spans="1:32" s="82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5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4"/>
      <c r="W802" s="54"/>
      <c r="X802" s="51"/>
      <c r="Y802" s="51"/>
      <c r="Z802" s="27"/>
      <c r="AA802" s="27"/>
      <c r="AB802" s="27"/>
      <c r="AC802" s="27"/>
      <c r="AD802" s="27"/>
      <c r="AE802" s="27"/>
      <c r="AF802" s="27"/>
    </row>
    <row r="803" spans="1:32" s="82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5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4"/>
      <c r="W803" s="54"/>
      <c r="X803" s="51"/>
      <c r="Y803" s="51"/>
      <c r="Z803" s="27"/>
      <c r="AA803" s="27"/>
      <c r="AB803" s="27"/>
      <c r="AC803" s="27"/>
      <c r="AD803" s="27"/>
      <c r="AE803" s="27"/>
      <c r="AF803" s="27"/>
    </row>
    <row r="804" spans="1:32" s="82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5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4"/>
      <c r="W804" s="54"/>
      <c r="X804" s="51"/>
      <c r="Y804" s="51"/>
      <c r="Z804" s="27"/>
      <c r="AA804" s="27"/>
      <c r="AB804" s="27"/>
      <c r="AC804" s="27"/>
      <c r="AD804" s="27"/>
      <c r="AE804" s="27"/>
      <c r="AF804" s="27"/>
    </row>
    <row r="805" spans="1:32" s="82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5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4"/>
      <c r="W805" s="54"/>
      <c r="X805" s="51"/>
      <c r="Y805" s="51"/>
      <c r="Z805" s="27"/>
      <c r="AA805" s="27"/>
      <c r="AB805" s="27"/>
      <c r="AC805" s="27"/>
      <c r="AD805" s="27"/>
      <c r="AE805" s="27"/>
      <c r="AF805" s="27"/>
    </row>
    <row r="806" spans="1:32" s="82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5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4"/>
      <c r="W806" s="54"/>
      <c r="X806" s="51"/>
      <c r="Y806" s="51"/>
      <c r="Z806" s="27"/>
      <c r="AA806" s="27"/>
      <c r="AB806" s="27"/>
      <c r="AC806" s="27"/>
      <c r="AD806" s="27"/>
      <c r="AE806" s="27"/>
      <c r="AF806" s="27"/>
    </row>
    <row r="807" spans="1:32" s="82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5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4"/>
      <c r="W807" s="54"/>
      <c r="X807" s="51"/>
      <c r="Y807" s="51"/>
      <c r="Z807" s="27"/>
      <c r="AA807" s="27"/>
      <c r="AB807" s="27"/>
      <c r="AC807" s="27"/>
      <c r="AD807" s="27"/>
      <c r="AE807" s="27"/>
      <c r="AF807" s="27"/>
    </row>
    <row r="808" spans="1:32" s="82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5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4"/>
      <c r="W808" s="54"/>
      <c r="X808" s="51"/>
      <c r="Y808" s="51"/>
      <c r="Z808" s="27"/>
      <c r="AA808" s="27"/>
      <c r="AB808" s="27"/>
      <c r="AC808" s="27"/>
      <c r="AD808" s="27"/>
      <c r="AE808" s="27"/>
      <c r="AF808" s="27"/>
    </row>
    <row r="809" spans="1:32" s="82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5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4"/>
      <c r="W809" s="54"/>
      <c r="X809" s="51"/>
      <c r="Y809" s="51"/>
      <c r="Z809" s="27"/>
      <c r="AA809" s="27"/>
      <c r="AB809" s="27"/>
      <c r="AC809" s="27"/>
      <c r="AD809" s="27"/>
      <c r="AE809" s="27"/>
      <c r="AF809" s="27"/>
    </row>
    <row r="810" spans="1:32" s="82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5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4"/>
      <c r="W810" s="54"/>
      <c r="X810" s="51"/>
      <c r="Y810" s="51"/>
      <c r="Z810" s="27"/>
      <c r="AA810" s="27"/>
      <c r="AB810" s="27"/>
      <c r="AC810" s="27"/>
      <c r="AD810" s="27"/>
      <c r="AE810" s="27"/>
      <c r="AF810" s="27"/>
    </row>
    <row r="811" spans="1:32" s="82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5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4"/>
      <c r="W811" s="54"/>
      <c r="X811" s="51"/>
      <c r="Y811" s="51"/>
      <c r="Z811" s="27"/>
      <c r="AA811" s="27"/>
      <c r="AB811" s="27"/>
      <c r="AC811" s="27"/>
      <c r="AD811" s="27"/>
      <c r="AE811" s="27"/>
      <c r="AF811" s="27"/>
    </row>
    <row r="812" spans="1:32" s="82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5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4"/>
      <c r="W812" s="54"/>
      <c r="X812" s="51"/>
      <c r="Y812" s="51"/>
      <c r="Z812" s="27"/>
      <c r="AA812" s="27"/>
      <c r="AB812" s="27"/>
      <c r="AC812" s="27"/>
      <c r="AD812" s="27"/>
      <c r="AE812" s="27"/>
      <c r="AF812" s="27"/>
    </row>
    <row r="813" spans="1:32" s="82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5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4"/>
      <c r="W813" s="54"/>
      <c r="X813" s="51"/>
      <c r="Y813" s="51"/>
      <c r="Z813" s="27"/>
      <c r="AA813" s="27"/>
      <c r="AB813" s="27"/>
      <c r="AC813" s="27"/>
      <c r="AD813" s="27"/>
      <c r="AE813" s="27"/>
      <c r="AF813" s="27"/>
    </row>
    <row r="814" spans="1:32" s="82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5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4"/>
      <c r="W814" s="54"/>
      <c r="X814" s="51"/>
      <c r="Y814" s="51"/>
      <c r="Z814" s="27"/>
      <c r="AA814" s="27"/>
      <c r="AB814" s="27"/>
      <c r="AC814" s="27"/>
      <c r="AD814" s="27"/>
      <c r="AE814" s="27"/>
      <c r="AF814" s="27"/>
    </row>
    <row r="815" spans="1:32" s="82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5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4"/>
      <c r="W815" s="54"/>
      <c r="X815" s="51"/>
      <c r="Y815" s="51"/>
      <c r="Z815" s="27"/>
      <c r="AA815" s="27"/>
      <c r="AB815" s="27"/>
      <c r="AC815" s="27"/>
      <c r="AD815" s="27"/>
      <c r="AE815" s="27"/>
      <c r="AF815" s="27"/>
    </row>
    <row r="816" spans="1:32" s="82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5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4"/>
      <c r="W816" s="54"/>
      <c r="X816" s="51"/>
      <c r="Y816" s="51"/>
      <c r="Z816" s="27"/>
      <c r="AA816" s="27"/>
      <c r="AB816" s="27"/>
      <c r="AC816" s="27"/>
      <c r="AD816" s="27"/>
      <c r="AE816" s="27"/>
      <c r="AF816" s="27"/>
    </row>
    <row r="817" spans="1:32" s="82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5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4"/>
      <c r="W817" s="54"/>
      <c r="X817" s="51"/>
      <c r="Y817" s="51"/>
      <c r="Z817" s="27"/>
      <c r="AA817" s="27"/>
      <c r="AB817" s="27"/>
      <c r="AC817" s="27"/>
      <c r="AD817" s="27"/>
      <c r="AE817" s="27"/>
      <c r="AF817" s="27"/>
    </row>
    <row r="818" spans="1:32" s="82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5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4"/>
      <c r="W818" s="54"/>
      <c r="X818" s="51"/>
      <c r="Y818" s="51"/>
      <c r="Z818" s="27"/>
      <c r="AA818" s="27"/>
      <c r="AB818" s="27"/>
      <c r="AC818" s="27"/>
      <c r="AD818" s="27"/>
      <c r="AE818" s="27"/>
      <c r="AF818" s="27"/>
    </row>
    <row r="819" spans="1:32" s="82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5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4"/>
      <c r="W819" s="54"/>
      <c r="X819" s="51"/>
      <c r="Y819" s="51"/>
      <c r="Z819" s="27"/>
      <c r="AA819" s="27"/>
      <c r="AB819" s="27"/>
      <c r="AC819" s="27"/>
      <c r="AD819" s="27"/>
      <c r="AE819" s="27"/>
      <c r="AF819" s="27"/>
    </row>
    <row r="820" spans="1:32" s="82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5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4"/>
      <c r="W820" s="54"/>
      <c r="X820" s="51"/>
      <c r="Y820" s="51"/>
      <c r="Z820" s="27"/>
      <c r="AA820" s="27"/>
      <c r="AB820" s="27"/>
      <c r="AC820" s="27"/>
      <c r="AD820" s="27"/>
      <c r="AE820" s="27"/>
      <c r="AF820" s="27"/>
    </row>
    <row r="821" spans="1:32" s="82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5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4"/>
      <c r="W821" s="54"/>
      <c r="X821" s="51"/>
      <c r="Y821" s="51"/>
      <c r="Z821" s="27"/>
      <c r="AA821" s="27"/>
      <c r="AB821" s="27"/>
      <c r="AC821" s="27"/>
      <c r="AD821" s="27"/>
      <c r="AE821" s="27"/>
      <c r="AF821" s="27"/>
    </row>
    <row r="822" spans="1:32" s="82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5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4"/>
      <c r="W822" s="54"/>
      <c r="X822" s="51"/>
      <c r="Y822" s="51"/>
      <c r="Z822" s="27"/>
      <c r="AA822" s="27"/>
      <c r="AB822" s="27"/>
      <c r="AC822" s="27"/>
      <c r="AD822" s="27"/>
      <c r="AE822" s="27"/>
      <c r="AF822" s="27"/>
    </row>
    <row r="823" spans="1:32" s="82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5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4"/>
      <c r="W823" s="54"/>
      <c r="X823" s="51"/>
      <c r="Y823" s="51"/>
      <c r="Z823" s="27"/>
      <c r="AA823" s="27"/>
      <c r="AB823" s="27"/>
      <c r="AC823" s="27"/>
      <c r="AD823" s="27"/>
      <c r="AE823" s="27"/>
      <c r="AF823" s="27"/>
    </row>
    <row r="824" spans="1:32" s="82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5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4"/>
      <c r="W824" s="54"/>
      <c r="X824" s="51"/>
      <c r="Y824" s="51"/>
      <c r="Z824" s="27"/>
      <c r="AA824" s="27"/>
      <c r="AB824" s="27"/>
      <c r="AC824" s="27"/>
      <c r="AD824" s="27"/>
      <c r="AE824" s="27"/>
      <c r="AF824" s="27"/>
    </row>
    <row r="825" spans="1:32" s="82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5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4"/>
      <c r="W825" s="54"/>
      <c r="X825" s="51"/>
      <c r="Y825" s="51"/>
      <c r="Z825" s="27"/>
      <c r="AA825" s="27"/>
      <c r="AB825" s="27"/>
      <c r="AC825" s="27"/>
      <c r="AD825" s="27"/>
      <c r="AE825" s="27"/>
      <c r="AF825" s="27"/>
    </row>
    <row r="826" spans="1:32" s="82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5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4"/>
      <c r="W826" s="54"/>
      <c r="X826" s="51"/>
      <c r="Y826" s="51"/>
      <c r="Z826" s="27"/>
      <c r="AA826" s="27"/>
      <c r="AB826" s="27"/>
      <c r="AC826" s="27"/>
      <c r="AD826" s="27"/>
      <c r="AE826" s="27"/>
      <c r="AF826" s="27"/>
    </row>
    <row r="827" spans="1:32" s="82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5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4"/>
      <c r="W827" s="54"/>
      <c r="X827" s="51"/>
      <c r="Y827" s="51"/>
      <c r="Z827" s="27"/>
      <c r="AA827" s="27"/>
      <c r="AB827" s="27"/>
      <c r="AC827" s="27"/>
      <c r="AD827" s="27"/>
      <c r="AE827" s="27"/>
      <c r="AF827" s="27"/>
    </row>
    <row r="828" spans="1:32" s="82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5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4"/>
      <c r="W828" s="54"/>
      <c r="X828" s="51"/>
      <c r="Y828" s="51"/>
      <c r="Z828" s="27"/>
      <c r="AA828" s="27"/>
      <c r="AB828" s="27"/>
      <c r="AC828" s="27"/>
      <c r="AD828" s="27"/>
      <c r="AE828" s="27"/>
      <c r="AF828" s="27"/>
    </row>
    <row r="829" spans="1:32" s="82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5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4"/>
      <c r="W829" s="54"/>
      <c r="X829" s="51"/>
      <c r="Y829" s="51"/>
      <c r="Z829" s="27"/>
      <c r="AA829" s="27"/>
      <c r="AB829" s="27"/>
      <c r="AC829" s="27"/>
      <c r="AD829" s="27"/>
      <c r="AE829" s="27"/>
      <c r="AF829" s="27"/>
    </row>
    <row r="830" spans="1:32" s="82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5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4"/>
      <c r="W830" s="54"/>
      <c r="X830" s="51"/>
      <c r="Y830" s="51"/>
      <c r="Z830" s="27"/>
      <c r="AA830" s="27"/>
      <c r="AB830" s="27"/>
      <c r="AC830" s="27"/>
      <c r="AD830" s="27"/>
      <c r="AE830" s="27"/>
      <c r="AF830" s="27"/>
    </row>
    <row r="831" spans="1:32" s="82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5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4"/>
      <c r="W831" s="54"/>
      <c r="X831" s="51"/>
      <c r="Y831" s="51"/>
      <c r="Z831" s="27"/>
      <c r="AA831" s="27"/>
      <c r="AB831" s="27"/>
      <c r="AC831" s="27"/>
      <c r="AD831" s="27"/>
      <c r="AE831" s="27"/>
      <c r="AF831" s="27"/>
    </row>
    <row r="832" spans="1:32" s="82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5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4"/>
      <c r="W832" s="54"/>
      <c r="X832" s="51"/>
      <c r="Y832" s="51"/>
      <c r="Z832" s="27"/>
      <c r="AA832" s="27"/>
      <c r="AB832" s="27"/>
      <c r="AC832" s="27"/>
      <c r="AD832" s="27"/>
      <c r="AE832" s="27"/>
      <c r="AF832" s="27"/>
    </row>
    <row r="833" spans="1:32" s="82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5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4"/>
      <c r="W833" s="54"/>
      <c r="X833" s="51"/>
      <c r="Y833" s="51"/>
      <c r="Z833" s="27"/>
      <c r="AA833" s="27"/>
      <c r="AB833" s="27"/>
      <c r="AC833" s="27"/>
      <c r="AD833" s="27"/>
      <c r="AE833" s="27"/>
      <c r="AF833" s="27"/>
    </row>
    <row r="834" spans="1:32" s="82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5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4"/>
      <c r="W834" s="54"/>
      <c r="X834" s="51"/>
      <c r="Y834" s="51"/>
      <c r="Z834" s="27"/>
      <c r="AA834" s="27"/>
      <c r="AB834" s="27"/>
      <c r="AC834" s="27"/>
      <c r="AD834" s="27"/>
      <c r="AE834" s="27"/>
      <c r="AF834" s="27"/>
    </row>
    <row r="835" spans="1:32" s="82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5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4"/>
      <c r="W835" s="54"/>
      <c r="X835" s="51"/>
      <c r="Y835" s="51"/>
      <c r="Z835" s="27"/>
      <c r="AA835" s="27"/>
      <c r="AB835" s="27"/>
      <c r="AC835" s="27"/>
      <c r="AD835" s="27"/>
      <c r="AE835" s="27"/>
      <c r="AF835" s="27"/>
    </row>
    <row r="836" spans="1:32" s="82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5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4"/>
      <c r="W836" s="54"/>
      <c r="X836" s="51"/>
      <c r="Y836" s="51"/>
      <c r="Z836" s="27"/>
      <c r="AA836" s="27"/>
      <c r="AB836" s="27"/>
      <c r="AC836" s="27"/>
      <c r="AD836" s="27"/>
      <c r="AE836" s="27"/>
      <c r="AF836" s="27"/>
    </row>
    <row r="837" spans="1:32" s="82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5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4"/>
      <c r="W837" s="54"/>
      <c r="X837" s="51"/>
      <c r="Y837" s="51"/>
      <c r="Z837" s="27"/>
      <c r="AA837" s="27"/>
      <c r="AB837" s="27"/>
      <c r="AC837" s="27"/>
      <c r="AD837" s="27"/>
      <c r="AE837" s="27"/>
      <c r="AF837" s="27"/>
    </row>
    <row r="838" spans="1:32" s="82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5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4"/>
      <c r="W838" s="54"/>
      <c r="X838" s="51"/>
      <c r="Y838" s="51"/>
      <c r="Z838" s="27"/>
      <c r="AA838" s="27"/>
      <c r="AB838" s="27"/>
      <c r="AC838" s="27"/>
      <c r="AD838" s="27"/>
      <c r="AE838" s="27"/>
      <c r="AF838" s="27"/>
    </row>
    <row r="839" spans="1:32" s="82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5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4"/>
      <c r="W839" s="54"/>
      <c r="X839" s="51"/>
      <c r="Y839" s="51"/>
      <c r="Z839" s="27"/>
      <c r="AA839" s="27"/>
      <c r="AB839" s="27"/>
      <c r="AC839" s="27"/>
      <c r="AD839" s="27"/>
      <c r="AE839" s="27"/>
      <c r="AF839" s="27"/>
    </row>
    <row r="840" spans="1:32" s="82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5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4"/>
      <c r="W840" s="54"/>
      <c r="X840" s="51"/>
      <c r="Y840" s="51"/>
      <c r="Z840" s="27"/>
      <c r="AA840" s="27"/>
      <c r="AB840" s="27"/>
      <c r="AC840" s="27"/>
      <c r="AD840" s="27"/>
      <c r="AE840" s="27"/>
      <c r="AF840" s="27"/>
    </row>
    <row r="841" spans="1:32" s="82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5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4"/>
      <c r="W841" s="54"/>
      <c r="X841" s="51"/>
      <c r="Y841" s="51"/>
      <c r="Z841" s="27"/>
      <c r="AA841" s="27"/>
      <c r="AB841" s="27"/>
      <c r="AC841" s="27"/>
      <c r="AD841" s="27"/>
      <c r="AE841" s="27"/>
      <c r="AF841" s="27"/>
    </row>
    <row r="842" spans="1:32" s="82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5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4"/>
      <c r="W842" s="54"/>
      <c r="X842" s="51"/>
      <c r="Y842" s="51"/>
      <c r="Z842" s="27"/>
      <c r="AA842" s="27"/>
      <c r="AB842" s="27"/>
      <c r="AC842" s="27"/>
      <c r="AD842" s="27"/>
      <c r="AE842" s="27"/>
      <c r="AF842" s="27"/>
    </row>
    <row r="843" spans="1:32" s="82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5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4"/>
      <c r="W843" s="54"/>
      <c r="X843" s="51"/>
      <c r="Y843" s="51"/>
      <c r="Z843" s="27"/>
      <c r="AA843" s="27"/>
      <c r="AB843" s="27"/>
      <c r="AC843" s="27"/>
      <c r="AD843" s="27"/>
      <c r="AE843" s="27"/>
      <c r="AF843" s="27"/>
    </row>
    <row r="844" spans="1:32" s="82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5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4"/>
      <c r="W844" s="54"/>
      <c r="X844" s="51"/>
      <c r="Y844" s="51"/>
      <c r="Z844" s="27"/>
      <c r="AA844" s="27"/>
      <c r="AB844" s="27"/>
      <c r="AC844" s="27"/>
      <c r="AD844" s="27"/>
      <c r="AE844" s="27"/>
      <c r="AF844" s="27"/>
    </row>
    <row r="845" spans="1:32" s="82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5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4"/>
      <c r="W845" s="54"/>
      <c r="X845" s="51"/>
      <c r="Y845" s="51"/>
      <c r="Z845" s="27"/>
      <c r="AA845" s="27"/>
      <c r="AB845" s="27"/>
      <c r="AC845" s="27"/>
      <c r="AD845" s="27"/>
      <c r="AE845" s="27"/>
      <c r="AF845" s="27"/>
    </row>
    <row r="846" spans="1:32" s="82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5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4"/>
      <c r="W846" s="54"/>
      <c r="X846" s="51"/>
      <c r="Y846" s="51"/>
      <c r="Z846" s="27"/>
      <c r="AA846" s="27"/>
      <c r="AB846" s="27"/>
      <c r="AC846" s="27"/>
      <c r="AD846" s="27"/>
      <c r="AE846" s="27"/>
      <c r="AF846" s="27"/>
    </row>
    <row r="847" spans="1:32" s="82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5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4"/>
      <c r="W847" s="54"/>
      <c r="X847" s="51"/>
      <c r="Y847" s="51"/>
      <c r="Z847" s="27"/>
      <c r="AA847" s="27"/>
      <c r="AB847" s="27"/>
      <c r="AC847" s="27"/>
      <c r="AD847" s="27"/>
      <c r="AE847" s="27"/>
      <c r="AF847" s="27"/>
    </row>
    <row r="848" spans="1:32" s="82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5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4"/>
      <c r="W848" s="54"/>
      <c r="X848" s="51"/>
      <c r="Y848" s="51"/>
      <c r="Z848" s="27"/>
      <c r="AA848" s="27"/>
      <c r="AB848" s="27"/>
      <c r="AC848" s="27"/>
      <c r="AD848" s="27"/>
      <c r="AE848" s="27"/>
      <c r="AF848" s="27"/>
    </row>
    <row r="849" spans="1:32" s="82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5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4"/>
      <c r="W849" s="54"/>
      <c r="X849" s="51"/>
      <c r="Y849" s="51"/>
      <c r="Z849" s="27"/>
      <c r="AA849" s="27"/>
      <c r="AB849" s="27"/>
      <c r="AC849" s="27"/>
      <c r="AD849" s="27"/>
      <c r="AE849" s="27"/>
      <c r="AF849" s="27"/>
    </row>
    <row r="850" spans="1:32" s="82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5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4"/>
      <c r="W850" s="54"/>
      <c r="X850" s="51"/>
      <c r="Y850" s="51"/>
      <c r="Z850" s="27"/>
      <c r="AA850" s="27"/>
      <c r="AB850" s="27"/>
      <c r="AC850" s="27"/>
      <c r="AD850" s="27"/>
      <c r="AE850" s="27"/>
      <c r="AF850" s="27"/>
    </row>
    <row r="851" spans="1:32" s="82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5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4"/>
      <c r="W851" s="54"/>
      <c r="X851" s="51"/>
      <c r="Y851" s="51"/>
      <c r="Z851" s="27"/>
      <c r="AA851" s="27"/>
      <c r="AB851" s="27"/>
      <c r="AC851" s="27"/>
      <c r="AD851" s="27"/>
      <c r="AE851" s="27"/>
      <c r="AF851" s="27"/>
    </row>
    <row r="852" spans="1:32" s="82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5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4"/>
      <c r="W852" s="54"/>
      <c r="X852" s="51"/>
      <c r="Y852" s="51"/>
      <c r="Z852" s="27"/>
      <c r="AA852" s="27"/>
      <c r="AB852" s="27"/>
      <c r="AC852" s="27"/>
      <c r="AD852" s="27"/>
      <c r="AE852" s="27"/>
      <c r="AF852" s="27"/>
    </row>
    <row r="853" spans="1:32" s="82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5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4"/>
      <c r="W853" s="54"/>
      <c r="X853" s="51"/>
      <c r="Y853" s="51"/>
      <c r="Z853" s="27"/>
      <c r="AA853" s="27"/>
      <c r="AB853" s="27"/>
      <c r="AC853" s="27"/>
      <c r="AD853" s="27"/>
      <c r="AE853" s="27"/>
      <c r="AF853" s="27"/>
    </row>
    <row r="854" spans="1:32" s="82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5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4"/>
      <c r="W854" s="54"/>
      <c r="X854" s="51"/>
      <c r="Y854" s="51"/>
      <c r="Z854" s="27"/>
      <c r="AA854" s="27"/>
      <c r="AB854" s="27"/>
      <c r="AC854" s="27"/>
      <c r="AD854" s="27"/>
      <c r="AE854" s="27"/>
      <c r="AF854" s="27"/>
    </row>
    <row r="855" spans="1:32" s="82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5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4"/>
      <c r="W855" s="54"/>
      <c r="X855" s="51"/>
      <c r="Y855" s="51"/>
      <c r="Z855" s="27"/>
      <c r="AA855" s="27"/>
      <c r="AB855" s="27"/>
      <c r="AC855" s="27"/>
      <c r="AD855" s="27"/>
      <c r="AE855" s="27"/>
      <c r="AF855" s="27"/>
    </row>
    <row r="856" spans="1:32" s="82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5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4"/>
      <c r="W856" s="54"/>
      <c r="X856" s="51"/>
      <c r="Y856" s="51"/>
      <c r="Z856" s="27"/>
      <c r="AA856" s="27"/>
      <c r="AB856" s="27"/>
      <c r="AC856" s="27"/>
      <c r="AD856" s="27"/>
      <c r="AE856" s="27"/>
      <c r="AF856" s="27"/>
    </row>
    <row r="857" spans="1:32" s="82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5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4"/>
      <c r="W857" s="54"/>
      <c r="X857" s="51"/>
      <c r="Y857" s="51"/>
      <c r="Z857" s="27"/>
      <c r="AA857" s="27"/>
      <c r="AB857" s="27"/>
      <c r="AC857" s="27"/>
      <c r="AD857" s="27"/>
      <c r="AE857" s="27"/>
      <c r="AF857" s="27"/>
    </row>
    <row r="858" spans="1:32" s="82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5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4"/>
      <c r="W858" s="54"/>
      <c r="X858" s="51"/>
      <c r="Y858" s="51"/>
      <c r="Z858" s="27"/>
      <c r="AA858" s="27"/>
      <c r="AB858" s="27"/>
      <c r="AC858" s="27"/>
      <c r="AD858" s="27"/>
      <c r="AE858" s="27"/>
      <c r="AF858" s="27"/>
    </row>
    <row r="859" spans="1:32" s="82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5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4"/>
      <c r="W859" s="54"/>
      <c r="X859" s="51"/>
      <c r="Y859" s="51"/>
      <c r="Z859" s="27"/>
      <c r="AA859" s="27"/>
      <c r="AB859" s="27"/>
      <c r="AC859" s="27"/>
      <c r="AD859" s="27"/>
      <c r="AE859" s="27"/>
      <c r="AF859" s="27"/>
    </row>
    <row r="860" spans="1:32" s="82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5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4"/>
      <c r="W860" s="54"/>
      <c r="X860" s="51"/>
      <c r="Y860" s="51"/>
      <c r="Z860" s="27"/>
      <c r="AA860" s="27"/>
      <c r="AB860" s="27"/>
      <c r="AC860" s="27"/>
      <c r="AD860" s="27"/>
      <c r="AE860" s="27"/>
      <c r="AF860" s="27"/>
    </row>
    <row r="861" spans="1:32" s="82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5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4"/>
      <c r="W861" s="54"/>
      <c r="X861" s="51"/>
      <c r="Y861" s="51"/>
      <c r="Z861" s="27"/>
      <c r="AA861" s="27"/>
      <c r="AB861" s="27"/>
      <c r="AC861" s="27"/>
      <c r="AD861" s="27"/>
      <c r="AE861" s="27"/>
      <c r="AF861" s="27"/>
    </row>
    <row r="862" spans="1:32" s="82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5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4"/>
      <c r="W862" s="54"/>
      <c r="X862" s="51"/>
      <c r="Y862" s="51"/>
      <c r="Z862" s="27"/>
      <c r="AA862" s="27"/>
      <c r="AB862" s="27"/>
      <c r="AC862" s="27"/>
      <c r="AD862" s="27"/>
      <c r="AE862" s="27"/>
      <c r="AF862" s="27"/>
    </row>
    <row r="863" spans="1:32" s="82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5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4"/>
      <c r="W863" s="54"/>
      <c r="X863" s="51"/>
      <c r="Y863" s="51"/>
      <c r="Z863" s="27"/>
      <c r="AA863" s="27"/>
      <c r="AB863" s="27"/>
      <c r="AC863" s="27"/>
      <c r="AD863" s="27"/>
      <c r="AE863" s="27"/>
      <c r="AF863" s="27"/>
    </row>
    <row r="864" spans="1:32" s="82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5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4"/>
      <c r="W864" s="54"/>
      <c r="X864" s="51"/>
      <c r="Y864" s="51"/>
      <c r="Z864" s="27"/>
      <c r="AA864" s="27"/>
      <c r="AB864" s="27"/>
      <c r="AC864" s="27"/>
      <c r="AD864" s="27"/>
      <c r="AE864" s="27"/>
      <c r="AF864" s="27"/>
    </row>
    <row r="865" spans="1:32" s="82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5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4"/>
      <c r="W865" s="54"/>
      <c r="X865" s="51"/>
      <c r="Y865" s="51"/>
      <c r="Z865" s="27"/>
      <c r="AA865" s="27"/>
      <c r="AB865" s="27"/>
      <c r="AC865" s="27"/>
      <c r="AD865" s="27"/>
      <c r="AE865" s="27"/>
      <c r="AF865" s="27"/>
    </row>
    <row r="866" spans="1:32" s="82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5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4"/>
      <c r="W866" s="54"/>
      <c r="X866" s="51"/>
      <c r="Y866" s="51"/>
      <c r="Z866" s="27"/>
      <c r="AA866" s="27"/>
      <c r="AB866" s="27"/>
      <c r="AC866" s="27"/>
      <c r="AD866" s="27"/>
      <c r="AE866" s="27"/>
      <c r="AF866" s="27"/>
    </row>
    <row r="867" spans="1:32" s="82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5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4"/>
      <c r="W867" s="54"/>
      <c r="X867" s="51"/>
      <c r="Y867" s="51"/>
      <c r="Z867" s="27"/>
      <c r="AA867" s="27"/>
      <c r="AB867" s="27"/>
      <c r="AC867" s="27"/>
      <c r="AD867" s="27"/>
      <c r="AE867" s="27"/>
      <c r="AF867" s="27"/>
    </row>
    <row r="868" spans="1:32" s="82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5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4"/>
      <c r="W868" s="54"/>
      <c r="X868" s="51"/>
      <c r="Y868" s="51"/>
      <c r="Z868" s="27"/>
      <c r="AA868" s="27"/>
      <c r="AB868" s="27"/>
      <c r="AC868" s="27"/>
      <c r="AD868" s="27"/>
      <c r="AE868" s="27"/>
      <c r="AF868" s="27"/>
    </row>
    <row r="869" spans="1:32" s="82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5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54"/>
      <c r="W869" s="54"/>
      <c r="X869" s="51"/>
      <c r="Y869" s="51"/>
      <c r="Z869" s="27"/>
      <c r="AA869" s="27"/>
      <c r="AB869" s="27"/>
      <c r="AC869" s="27"/>
      <c r="AD869" s="27"/>
      <c r="AE869" s="27"/>
      <c r="AF869" s="27"/>
    </row>
    <row r="870" spans="1:32" s="82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5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54"/>
      <c r="W870" s="54"/>
      <c r="X870" s="51"/>
      <c r="Y870" s="51"/>
      <c r="Z870" s="27"/>
      <c r="AA870" s="27"/>
      <c r="AB870" s="27"/>
      <c r="AC870" s="27"/>
      <c r="AD870" s="27"/>
      <c r="AE870" s="27"/>
      <c r="AF870" s="27"/>
    </row>
    <row r="871" spans="1:32" s="82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5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54"/>
      <c r="W871" s="54"/>
      <c r="X871" s="51"/>
      <c r="Y871" s="51"/>
      <c r="Z871" s="27"/>
      <c r="AA871" s="27"/>
      <c r="AB871" s="27"/>
      <c r="AC871" s="27"/>
      <c r="AD871" s="27"/>
      <c r="AE871" s="27"/>
      <c r="AF871" s="27"/>
    </row>
    <row r="872" spans="1:32" s="82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5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54"/>
      <c r="W872" s="54"/>
      <c r="X872" s="51"/>
      <c r="Y872" s="51"/>
      <c r="Z872" s="27"/>
      <c r="AA872" s="27"/>
      <c r="AB872" s="27"/>
      <c r="AC872" s="27"/>
      <c r="AD872" s="27"/>
      <c r="AE872" s="27"/>
      <c r="AF872" s="27"/>
    </row>
    <row r="873" spans="1:32" s="82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5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54"/>
      <c r="W873" s="54"/>
      <c r="X873" s="51"/>
      <c r="Y873" s="51"/>
      <c r="Z873" s="27"/>
      <c r="AA873" s="27"/>
      <c r="AB873" s="27"/>
      <c r="AC873" s="27"/>
      <c r="AD873" s="27"/>
      <c r="AE873" s="27"/>
      <c r="AF873" s="27"/>
    </row>
    <row r="874" spans="1:32" s="82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5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54"/>
      <c r="W874" s="54"/>
      <c r="X874" s="51"/>
      <c r="Y874" s="51"/>
      <c r="Z874" s="27"/>
      <c r="AA874" s="27"/>
      <c r="AB874" s="27"/>
      <c r="AC874" s="27"/>
      <c r="AD874" s="27"/>
      <c r="AE874" s="27"/>
      <c r="AF874" s="27"/>
    </row>
    <row r="875" spans="1:32" s="82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5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54"/>
      <c r="W875" s="54"/>
      <c r="X875" s="51"/>
      <c r="Y875" s="51"/>
      <c r="Z875" s="27"/>
      <c r="AA875" s="27"/>
      <c r="AB875" s="27"/>
      <c r="AC875" s="27"/>
      <c r="AD875" s="27"/>
      <c r="AE875" s="27"/>
      <c r="AF875" s="27"/>
    </row>
    <row r="876" spans="1:32" s="82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5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54"/>
      <c r="W876" s="54"/>
      <c r="X876" s="51"/>
      <c r="Y876" s="51"/>
      <c r="Z876" s="27"/>
      <c r="AA876" s="27"/>
      <c r="AB876" s="27"/>
      <c r="AC876" s="27"/>
      <c r="AD876" s="27"/>
      <c r="AE876" s="27"/>
      <c r="AF876" s="27"/>
    </row>
    <row r="877" spans="1:32" s="82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5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54"/>
      <c r="W877" s="54"/>
      <c r="X877" s="51"/>
      <c r="Y877" s="51"/>
      <c r="Z877" s="27"/>
      <c r="AA877" s="27"/>
      <c r="AB877" s="27"/>
      <c r="AC877" s="27"/>
      <c r="AD877" s="27"/>
      <c r="AE877" s="27"/>
      <c r="AF877" s="27"/>
    </row>
    <row r="878" spans="1:32" s="82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5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54"/>
      <c r="W878" s="54"/>
      <c r="X878" s="51"/>
      <c r="Y878" s="51"/>
      <c r="Z878" s="27"/>
      <c r="AA878" s="27"/>
      <c r="AB878" s="27"/>
      <c r="AC878" s="27"/>
      <c r="AD878" s="27"/>
      <c r="AE878" s="27"/>
      <c r="AF878" s="27"/>
    </row>
    <row r="879" spans="1:32" s="82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5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54"/>
      <c r="W879" s="54"/>
      <c r="X879" s="51"/>
      <c r="Y879" s="51"/>
      <c r="Z879" s="27"/>
      <c r="AA879" s="27"/>
      <c r="AB879" s="27"/>
      <c r="AC879" s="27"/>
      <c r="AD879" s="27"/>
      <c r="AE879" s="27"/>
      <c r="AF879" s="27"/>
    </row>
    <row r="880" spans="1:32" s="82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5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54"/>
      <c r="W880" s="54"/>
      <c r="X880" s="51"/>
      <c r="Y880" s="51"/>
      <c r="Z880" s="27"/>
      <c r="AA880" s="27"/>
      <c r="AB880" s="27"/>
      <c r="AC880" s="27"/>
      <c r="AD880" s="27"/>
      <c r="AE880" s="27"/>
      <c r="AF880" s="27"/>
    </row>
    <row r="881" spans="1:32" s="82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5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54"/>
      <c r="W881" s="54"/>
      <c r="X881" s="51"/>
      <c r="Y881" s="51"/>
      <c r="Z881" s="27"/>
      <c r="AA881" s="27"/>
      <c r="AB881" s="27"/>
      <c r="AC881" s="27"/>
      <c r="AD881" s="27"/>
      <c r="AE881" s="27"/>
      <c r="AF881" s="27"/>
    </row>
    <row r="882" spans="1:32" s="82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5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54"/>
      <c r="W882" s="54"/>
      <c r="X882" s="51"/>
      <c r="Y882" s="51"/>
      <c r="Z882" s="27"/>
      <c r="AA882" s="27"/>
      <c r="AB882" s="27"/>
      <c r="AC882" s="27"/>
      <c r="AD882" s="27"/>
      <c r="AE882" s="27"/>
      <c r="AF882" s="27"/>
    </row>
    <row r="883" spans="1:32" s="82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5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54"/>
      <c r="W883" s="54"/>
      <c r="X883" s="51"/>
      <c r="Y883" s="51"/>
      <c r="Z883" s="27"/>
      <c r="AA883" s="27"/>
      <c r="AB883" s="27"/>
      <c r="AC883" s="27"/>
      <c r="AD883" s="27"/>
      <c r="AE883" s="27"/>
      <c r="AF883" s="27"/>
    </row>
    <row r="884" spans="1:32" s="82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5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54"/>
      <c r="W884" s="54"/>
      <c r="X884" s="51"/>
      <c r="Y884" s="51"/>
      <c r="Z884" s="27"/>
      <c r="AA884" s="27"/>
      <c r="AB884" s="27"/>
      <c r="AC884" s="27"/>
      <c r="AD884" s="27"/>
      <c r="AE884" s="27"/>
      <c r="AF884" s="27"/>
    </row>
    <row r="885" spans="1:32" s="82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5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54"/>
      <c r="W885" s="54"/>
      <c r="X885" s="51"/>
      <c r="Y885" s="51"/>
      <c r="Z885" s="27"/>
      <c r="AA885" s="27"/>
      <c r="AB885" s="27"/>
      <c r="AC885" s="27"/>
      <c r="AD885" s="27"/>
      <c r="AE885" s="27"/>
      <c r="AF885" s="27"/>
    </row>
    <row r="886" spans="1:32" s="82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5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54"/>
      <c r="W886" s="54"/>
      <c r="X886" s="51"/>
      <c r="Y886" s="51"/>
      <c r="Z886" s="27"/>
      <c r="AA886" s="27"/>
      <c r="AB886" s="27"/>
      <c r="AC886" s="27"/>
      <c r="AD886" s="27"/>
      <c r="AE886" s="27"/>
      <c r="AF886" s="27"/>
    </row>
    <row r="887" spans="1:32" s="82" customFormat="1" ht="12.75" customHeight="1" x14ac:dyDescent="0.25">
      <c r="A887" s="53"/>
      <c r="B887" s="51"/>
      <c r="C887" s="51"/>
      <c r="D887" s="51"/>
      <c r="E887" s="53"/>
      <c r="F887" s="53"/>
      <c r="G887" s="53"/>
      <c r="H887" s="55"/>
      <c r="I887" s="53"/>
      <c r="J887" s="53"/>
      <c r="K887" s="53"/>
      <c r="L887" s="53"/>
      <c r="M887" s="53"/>
      <c r="N887" s="54"/>
      <c r="O887" s="53"/>
      <c r="P887" s="53"/>
      <c r="Q887" s="53"/>
      <c r="R887" s="53"/>
      <c r="S887" s="53"/>
      <c r="T887" s="55"/>
      <c r="U887" s="53"/>
      <c r="V887" s="54"/>
      <c r="W887" s="54"/>
      <c r="X887" s="51"/>
      <c r="Y887" s="51"/>
      <c r="Z887" s="27"/>
      <c r="AA887" s="27"/>
      <c r="AB887" s="27"/>
      <c r="AC887" s="27"/>
      <c r="AD887" s="27"/>
      <c r="AE887" s="27"/>
      <c r="AF887" s="27"/>
    </row>
    <row r="888" spans="1:32" s="82" customFormat="1" ht="12.75" customHeight="1" x14ac:dyDescent="0.25">
      <c r="A888" s="53"/>
      <c r="B888" s="51"/>
      <c r="C888" s="51"/>
      <c r="D888" s="51"/>
      <c r="E888" s="53"/>
      <c r="F888" s="53"/>
      <c r="G888" s="53"/>
      <c r="H888" s="55"/>
      <c r="I888" s="53"/>
      <c r="J888" s="53"/>
      <c r="K888" s="53"/>
      <c r="L888" s="53"/>
      <c r="M888" s="53"/>
      <c r="N888" s="54"/>
      <c r="O888" s="53"/>
      <c r="P888" s="53"/>
      <c r="Q888" s="53"/>
      <c r="R888" s="53"/>
      <c r="S888" s="53"/>
      <c r="T888" s="55"/>
      <c r="U888" s="53"/>
      <c r="V888" s="54"/>
      <c r="W888" s="54"/>
      <c r="X888" s="51"/>
      <c r="Y888" s="51"/>
      <c r="Z888" s="27"/>
      <c r="AA888" s="27"/>
      <c r="AB888" s="27"/>
      <c r="AC888" s="27"/>
      <c r="AD888" s="27"/>
      <c r="AE888" s="27"/>
      <c r="AF888" s="27"/>
    </row>
    <row r="889" spans="1:32" s="82" customFormat="1" ht="12.75" customHeight="1" x14ac:dyDescent="0.25">
      <c r="A889" s="53"/>
      <c r="B889" s="51"/>
      <c r="C889" s="51"/>
      <c r="D889" s="51"/>
      <c r="E889" s="53"/>
      <c r="F889" s="53"/>
      <c r="G889" s="53"/>
      <c r="H889" s="55"/>
      <c r="I889" s="53"/>
      <c r="J889" s="53"/>
      <c r="K889" s="53"/>
      <c r="L889" s="53"/>
      <c r="M889" s="53"/>
      <c r="N889" s="54"/>
      <c r="O889" s="53"/>
      <c r="P889" s="53"/>
      <c r="Q889" s="53"/>
      <c r="R889" s="53"/>
      <c r="S889" s="53"/>
      <c r="T889" s="55"/>
      <c r="U889" s="53"/>
      <c r="V889" s="54"/>
      <c r="W889" s="54"/>
      <c r="X889" s="51"/>
      <c r="Y889" s="51"/>
      <c r="Z889" s="27"/>
      <c r="AA889" s="27"/>
      <c r="AB889" s="27"/>
      <c r="AC889" s="27"/>
      <c r="AD889" s="27"/>
      <c r="AE889" s="27"/>
      <c r="AF889" s="27"/>
    </row>
    <row r="890" spans="1:32" s="82" customFormat="1" ht="12.75" customHeight="1" x14ac:dyDescent="0.25">
      <c r="A890" s="53"/>
      <c r="B890" s="51"/>
      <c r="C890" s="51"/>
      <c r="D890" s="51"/>
      <c r="E890" s="53"/>
      <c r="F890" s="53"/>
      <c r="G890" s="53"/>
      <c r="H890" s="55"/>
      <c r="I890" s="53"/>
      <c r="J890" s="53"/>
      <c r="K890" s="53"/>
      <c r="L890" s="53"/>
      <c r="M890" s="53"/>
      <c r="N890" s="54"/>
      <c r="O890" s="53"/>
      <c r="P890" s="53"/>
      <c r="Q890" s="53"/>
      <c r="R890" s="53"/>
      <c r="S890" s="53"/>
      <c r="T890" s="55"/>
      <c r="U890" s="53"/>
      <c r="V890" s="54"/>
      <c r="W890" s="54"/>
      <c r="X890" s="51"/>
      <c r="Y890" s="51"/>
      <c r="Z890" s="27"/>
      <c r="AA890" s="27"/>
      <c r="AB890" s="27"/>
      <c r="AC890" s="27"/>
      <c r="AD890" s="27"/>
      <c r="AE890" s="27"/>
      <c r="AF890" s="27"/>
    </row>
    <row r="891" spans="1:32" s="82" customFormat="1" ht="12.75" customHeight="1" x14ac:dyDescent="0.25">
      <c r="A891" s="53"/>
      <c r="B891" s="51"/>
      <c r="C891" s="51"/>
      <c r="D891" s="51"/>
      <c r="E891" s="53"/>
      <c r="F891" s="53"/>
      <c r="G891" s="53"/>
      <c r="H891" s="55"/>
      <c r="I891" s="53"/>
      <c r="J891" s="53"/>
      <c r="K891" s="53"/>
      <c r="L891" s="53"/>
      <c r="M891" s="53"/>
      <c r="N891" s="54"/>
      <c r="O891" s="53"/>
      <c r="P891" s="53"/>
      <c r="Q891" s="53"/>
      <c r="R891" s="53"/>
      <c r="S891" s="53"/>
      <c r="T891" s="55"/>
      <c r="U891" s="53"/>
      <c r="V891" s="54"/>
      <c r="W891" s="54"/>
      <c r="X891" s="51"/>
      <c r="Y891" s="51"/>
      <c r="Z891" s="27"/>
      <c r="AA891" s="27"/>
      <c r="AB891" s="27"/>
      <c r="AC891" s="27"/>
      <c r="AD891" s="27"/>
      <c r="AE891" s="27"/>
      <c r="AF891" s="27"/>
    </row>
    <row r="892" spans="1:32" s="82" customFormat="1" ht="12.75" customHeight="1" x14ac:dyDescent="0.25">
      <c r="A892" s="53"/>
      <c r="B892" s="51"/>
      <c r="C892" s="51"/>
      <c r="D892" s="51"/>
      <c r="E892" s="53"/>
      <c r="F892" s="53"/>
      <c r="G892" s="53"/>
      <c r="H892" s="55"/>
      <c r="I892" s="53"/>
      <c r="J892" s="53"/>
      <c r="K892" s="53"/>
      <c r="L892" s="53"/>
      <c r="M892" s="53"/>
      <c r="N892" s="54"/>
      <c r="O892" s="53"/>
      <c r="P892" s="53"/>
      <c r="Q892" s="53"/>
      <c r="R892" s="53"/>
      <c r="S892" s="53"/>
      <c r="T892" s="55"/>
      <c r="U892" s="53"/>
      <c r="V892" s="54"/>
      <c r="W892" s="54"/>
      <c r="X892" s="51"/>
      <c r="Y892" s="51"/>
      <c r="Z892" s="27"/>
      <c r="AA892" s="27"/>
      <c r="AB892" s="27"/>
      <c r="AC892" s="27"/>
      <c r="AD892" s="27"/>
      <c r="AE892" s="27"/>
      <c r="AF892" s="27"/>
    </row>
    <row r="893" spans="1:32" s="82" customFormat="1" ht="12.75" customHeight="1" x14ac:dyDescent="0.25">
      <c r="A893" s="53"/>
      <c r="B893" s="51"/>
      <c r="C893" s="51"/>
      <c r="D893" s="51"/>
      <c r="E893" s="53"/>
      <c r="F893" s="53"/>
      <c r="G893" s="53"/>
      <c r="H893" s="55"/>
      <c r="I893" s="53"/>
      <c r="J893" s="53"/>
      <c r="K893" s="53"/>
      <c r="L893" s="53"/>
      <c r="M893" s="53"/>
      <c r="N893" s="54"/>
      <c r="O893" s="53"/>
      <c r="P893" s="53"/>
      <c r="Q893" s="53"/>
      <c r="R893" s="53"/>
      <c r="S893" s="53"/>
      <c r="T893" s="55"/>
      <c r="U893" s="53"/>
      <c r="V893" s="54"/>
      <c r="W893" s="54"/>
      <c r="X893" s="51"/>
      <c r="Y893" s="51"/>
      <c r="Z893" s="27"/>
      <c r="AA893" s="27"/>
      <c r="AB893" s="27"/>
      <c r="AC893" s="27"/>
      <c r="AD893" s="27"/>
      <c r="AE893" s="27"/>
      <c r="AF893" s="27"/>
    </row>
    <row r="894" spans="1:32" s="82" customFormat="1" ht="12.75" customHeight="1" x14ac:dyDescent="0.25">
      <c r="A894" s="53"/>
      <c r="B894" s="51"/>
      <c r="C894" s="51"/>
      <c r="D894" s="51"/>
      <c r="E894" s="53"/>
      <c r="F894" s="53"/>
      <c r="G894" s="53"/>
      <c r="H894" s="55"/>
      <c r="I894" s="53"/>
      <c r="J894" s="53"/>
      <c r="K894" s="53"/>
      <c r="L894" s="53"/>
      <c r="M894" s="53"/>
      <c r="N894" s="54"/>
      <c r="O894" s="53"/>
      <c r="P894" s="53"/>
      <c r="Q894" s="53"/>
      <c r="R894" s="53"/>
      <c r="S894" s="53"/>
      <c r="T894" s="55"/>
      <c r="U894" s="53"/>
      <c r="V894" s="54"/>
      <c r="W894" s="54"/>
      <c r="X894" s="51"/>
      <c r="Y894" s="51"/>
      <c r="Z894" s="27"/>
      <c r="AA894" s="27"/>
      <c r="AB894" s="27"/>
      <c r="AC894" s="27"/>
      <c r="AD894" s="27"/>
      <c r="AE894" s="27"/>
      <c r="AF894" s="27"/>
    </row>
    <row r="895" spans="1:32" s="82" customFormat="1" ht="12.75" customHeight="1" x14ac:dyDescent="0.25">
      <c r="A895" s="53"/>
      <c r="B895" s="51"/>
      <c r="C895" s="51"/>
      <c r="D895" s="51"/>
      <c r="E895" s="53"/>
      <c r="F895" s="53"/>
      <c r="G895" s="53"/>
      <c r="H895" s="55"/>
      <c r="I895" s="53"/>
      <c r="J895" s="53"/>
      <c r="K895" s="53"/>
      <c r="L895" s="53"/>
      <c r="M895" s="53"/>
      <c r="N895" s="54"/>
      <c r="O895" s="53"/>
      <c r="P895" s="53"/>
      <c r="Q895" s="53"/>
      <c r="R895" s="53"/>
      <c r="S895" s="53"/>
      <c r="T895" s="55"/>
      <c r="U895" s="53"/>
      <c r="V895" s="54"/>
      <c r="W895" s="54"/>
      <c r="X895" s="51"/>
      <c r="Y895" s="51"/>
      <c r="Z895" s="27"/>
      <c r="AA895" s="27"/>
      <c r="AB895" s="27"/>
      <c r="AC895" s="27"/>
      <c r="AD895" s="27"/>
      <c r="AE895" s="27"/>
      <c r="AF895" s="27"/>
    </row>
    <row r="896" spans="1:32" s="82" customFormat="1" ht="12.75" customHeight="1" x14ac:dyDescent="0.25">
      <c r="A896" s="53"/>
      <c r="B896" s="51"/>
      <c r="C896" s="51"/>
      <c r="D896" s="51"/>
      <c r="E896" s="53"/>
      <c r="F896" s="53"/>
      <c r="G896" s="53"/>
      <c r="H896" s="55"/>
      <c r="I896" s="53"/>
      <c r="J896" s="53"/>
      <c r="K896" s="53"/>
      <c r="L896" s="53"/>
      <c r="M896" s="53"/>
      <c r="N896" s="54"/>
      <c r="O896" s="53"/>
      <c r="P896" s="53"/>
      <c r="Q896" s="53"/>
      <c r="R896" s="53"/>
      <c r="S896" s="53"/>
      <c r="T896" s="55"/>
      <c r="U896" s="53"/>
      <c r="V896" s="54"/>
      <c r="W896" s="54"/>
      <c r="X896" s="51"/>
      <c r="Y896" s="51"/>
      <c r="Z896" s="27"/>
      <c r="AA896" s="27"/>
      <c r="AB896" s="27"/>
      <c r="AC896" s="27"/>
      <c r="AD896" s="27"/>
      <c r="AE896" s="27"/>
      <c r="AF896" s="27"/>
    </row>
    <row r="897" spans="1:32" s="82" customFormat="1" ht="12.75" customHeight="1" x14ac:dyDescent="0.25">
      <c r="A897" s="53"/>
      <c r="B897" s="51"/>
      <c r="C897" s="51"/>
      <c r="D897" s="51"/>
      <c r="E897" s="53"/>
      <c r="F897" s="53"/>
      <c r="G897" s="53"/>
      <c r="H897" s="55"/>
      <c r="I897" s="53"/>
      <c r="J897" s="53"/>
      <c r="K897" s="53"/>
      <c r="L897" s="53"/>
      <c r="M897" s="53"/>
      <c r="N897" s="54"/>
      <c r="O897" s="53"/>
      <c r="P897" s="53"/>
      <c r="Q897" s="53"/>
      <c r="R897" s="53"/>
      <c r="S897" s="53"/>
      <c r="T897" s="55"/>
      <c r="U897" s="53"/>
      <c r="V897" s="54"/>
      <c r="W897" s="54"/>
      <c r="X897" s="51"/>
      <c r="Y897" s="51"/>
      <c r="Z897" s="27"/>
      <c r="AA897" s="27"/>
      <c r="AB897" s="27"/>
      <c r="AC897" s="27"/>
      <c r="AD897" s="27"/>
      <c r="AE897" s="27"/>
      <c r="AF897" s="27"/>
    </row>
    <row r="898" spans="1:32" s="82" customFormat="1" ht="12.75" customHeight="1" x14ac:dyDescent="0.25">
      <c r="A898" s="53"/>
      <c r="B898" s="51"/>
      <c r="C898" s="51"/>
      <c r="D898" s="51"/>
      <c r="E898" s="53"/>
      <c r="F898" s="53"/>
      <c r="G898" s="53"/>
      <c r="H898" s="55"/>
      <c r="I898" s="53"/>
      <c r="J898" s="53"/>
      <c r="K898" s="53"/>
      <c r="L898" s="53"/>
      <c r="M898" s="53"/>
      <c r="N898" s="54"/>
      <c r="O898" s="53"/>
      <c r="P898" s="53"/>
      <c r="Q898" s="53"/>
      <c r="R898" s="53"/>
      <c r="S898" s="53"/>
      <c r="T898" s="55"/>
      <c r="U898" s="53"/>
      <c r="V898" s="54"/>
      <c r="W898" s="54"/>
      <c r="X898" s="51"/>
      <c r="Y898" s="51"/>
      <c r="Z898" s="27"/>
      <c r="AA898" s="27"/>
      <c r="AB898" s="27"/>
      <c r="AC898" s="27"/>
      <c r="AD898" s="27"/>
      <c r="AE898" s="27"/>
      <c r="AF898" s="27"/>
    </row>
    <row r="65454" spans="32:32" ht="12.75" customHeight="1" x14ac:dyDescent="0.25">
      <c r="AF65454" s="59"/>
    </row>
    <row r="65459" spans="32:32" ht="12.75" customHeight="1" x14ac:dyDescent="0.25">
      <c r="AF65459" s="29"/>
    </row>
    <row r="65461" spans="32:32" ht="12.75" customHeight="1" x14ac:dyDescent="0.25">
      <c r="AF65461" s="28"/>
    </row>
  </sheetData>
  <autoFilter ref="A7:AU70">
    <filterColumn colId="0">
      <colorFilter dxfId="0" cellColor="0"/>
    </filterColumn>
    <filterColumn colId="13" showButton="0"/>
    <filterColumn colId="15" showButton="0"/>
    <filterColumn colId="17" showButton="0"/>
    <filterColumn colId="19" showButton="0"/>
    <filterColumn colId="36" showButton="0"/>
    <filterColumn colId="38" showButton="0"/>
    <filterColumn colId="42" showButton="0"/>
  </autoFilter>
  <mergeCells count="36">
    <mergeCell ref="Z4:Z7"/>
    <mergeCell ref="AF4:AF7"/>
    <mergeCell ref="AG4:AG7"/>
    <mergeCell ref="AH4:AJ6"/>
    <mergeCell ref="V4:W5"/>
    <mergeCell ref="V6:V7"/>
    <mergeCell ref="W6:W7"/>
    <mergeCell ref="Y6:Y7"/>
    <mergeCell ref="X4:Y5"/>
    <mergeCell ref="X6:X7"/>
    <mergeCell ref="AS4:AU6"/>
    <mergeCell ref="AK5:AQ5"/>
    <mergeCell ref="AK7:AL7"/>
    <mergeCell ref="AM7:AN7"/>
    <mergeCell ref="AQ7:AR7"/>
    <mergeCell ref="P6:Q7"/>
    <mergeCell ref="N4:U5"/>
    <mergeCell ref="T6:U7"/>
    <mergeCell ref="R6:S7"/>
    <mergeCell ref="A4:A7"/>
    <mergeCell ref="B4:B7"/>
    <mergeCell ref="E4:E7"/>
    <mergeCell ref="C6:C7"/>
    <mergeCell ref="C4:D5"/>
    <mergeCell ref="I4:M4"/>
    <mergeCell ref="N6:O7"/>
    <mergeCell ref="D6:D7"/>
    <mergeCell ref="J6:J7"/>
    <mergeCell ref="G4:G7"/>
    <mergeCell ref="I6:I7"/>
    <mergeCell ref="F4:F7"/>
    <mergeCell ref="M6:M7"/>
    <mergeCell ref="I5:M5"/>
    <mergeCell ref="H4:H7"/>
    <mergeCell ref="K6:K7"/>
    <mergeCell ref="L6:L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AP858"/>
  <sheetViews>
    <sheetView zoomScaleNormal="100" workbookViewId="0">
      <selection activeCell="F13" sqref="F13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4.7109375" style="42" customWidth="1"/>
    <col min="4" max="4" width="12.85546875" style="42" customWidth="1"/>
    <col min="5" max="5" width="31.7109375" style="38" customWidth="1"/>
    <col min="6" max="6" width="26.140625" style="38" customWidth="1"/>
    <col min="7" max="7" width="20.42578125" style="38" customWidth="1"/>
    <col min="8" max="8" width="16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5" width="6.42578125" style="38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40" customWidth="1"/>
    <col min="22" max="22" width="10.28515625" style="38" customWidth="1"/>
    <col min="23" max="23" width="38.28515625" style="43" customWidth="1"/>
    <col min="24" max="25" width="9.140625" style="37"/>
    <col min="26" max="26" width="11.42578125" style="93" customWidth="1"/>
    <col min="27" max="28" width="10.7109375" style="93" customWidth="1"/>
    <col min="29" max="29" width="10.5703125" style="37" customWidth="1"/>
    <col min="30" max="30" width="12.28515625" style="37" customWidth="1"/>
    <col min="31" max="31" width="9.140625" style="37"/>
    <col min="32" max="32" width="10.140625" style="37" customWidth="1"/>
    <col min="33" max="33" width="12.7109375" style="37" customWidth="1"/>
    <col min="34" max="34" width="9.140625" style="37"/>
    <col min="35" max="37" width="9.140625" style="37" customWidth="1"/>
    <col min="38" max="38" width="13.7109375" style="37" customWidth="1"/>
    <col min="39" max="39" width="9.140625" style="37"/>
    <col min="40" max="41" width="11.85546875" style="37" customWidth="1"/>
    <col min="42" max="42" width="15.85546875" style="37" customWidth="1"/>
    <col min="43" max="16384" width="9.140625" style="37"/>
  </cols>
  <sheetData>
    <row r="1" spans="1:41" ht="12.75" customHeight="1" x14ac:dyDescent="0.25">
      <c r="A1" s="52" t="s">
        <v>252</v>
      </c>
      <c r="B1" s="50"/>
      <c r="C1" s="87"/>
      <c r="D1" s="87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5"/>
      <c r="V1" s="88"/>
      <c r="W1" s="91"/>
      <c r="Z1" s="93" t="s">
        <v>877</v>
      </c>
    </row>
    <row r="2" spans="1:41" ht="22.5" customHeight="1" x14ac:dyDescent="0.25">
      <c r="A2" s="329" t="s">
        <v>593</v>
      </c>
      <c r="B2" s="330"/>
      <c r="C2" s="87"/>
      <c r="D2" s="87"/>
      <c r="E2" s="329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95"/>
      <c r="V2" s="88"/>
      <c r="W2" s="91"/>
      <c r="Z2" s="832" t="s">
        <v>678</v>
      </c>
      <c r="AA2" s="833"/>
      <c r="AB2" s="834"/>
      <c r="AC2" s="827" t="s">
        <v>679</v>
      </c>
      <c r="AD2" s="828"/>
      <c r="AE2" s="835" t="s">
        <v>687</v>
      </c>
      <c r="AF2" s="836"/>
      <c r="AG2" s="837"/>
      <c r="AH2" s="827" t="s">
        <v>677</v>
      </c>
      <c r="AI2" s="828"/>
      <c r="AJ2" s="827" t="s">
        <v>689</v>
      </c>
      <c r="AK2" s="828"/>
      <c r="AL2" s="827" t="s">
        <v>688</v>
      </c>
      <c r="AM2" s="828"/>
    </row>
    <row r="3" spans="1:41" ht="39" customHeight="1" thickBot="1" x14ac:dyDescent="0.3">
      <c r="A3" s="332" t="s">
        <v>594</v>
      </c>
      <c r="B3" s="429">
        <f>РВ_МВ_Банкя!B3</f>
        <v>46204</v>
      </c>
      <c r="C3" s="87"/>
      <c r="D3" s="87"/>
      <c r="E3" s="56"/>
      <c r="F3" s="88"/>
      <c r="G3" s="88"/>
      <c r="H3" s="88"/>
      <c r="I3" s="88"/>
      <c r="J3" s="86"/>
      <c r="K3" s="86"/>
      <c r="L3" s="86"/>
      <c r="M3" s="86"/>
      <c r="N3" s="86"/>
      <c r="O3" s="88"/>
      <c r="P3" s="88"/>
      <c r="Q3" s="88"/>
      <c r="R3" s="88"/>
      <c r="S3" s="88"/>
      <c r="T3" s="88"/>
      <c r="U3" s="95"/>
      <c r="V3" s="88"/>
      <c r="W3" s="91"/>
      <c r="Z3" s="246" t="s">
        <v>680</v>
      </c>
      <c r="AA3" s="246" t="s">
        <v>681</v>
      </c>
      <c r="AB3" s="246" t="s">
        <v>737</v>
      </c>
      <c r="AC3" s="60" t="s">
        <v>682</v>
      </c>
      <c r="AD3" s="60" t="s">
        <v>683</v>
      </c>
      <c r="AE3" s="246" t="s">
        <v>684</v>
      </c>
      <c r="AF3" s="246" t="s">
        <v>685</v>
      </c>
      <c r="AG3" s="246" t="s">
        <v>686</v>
      </c>
      <c r="AH3" s="60" t="s">
        <v>690</v>
      </c>
      <c r="AI3" s="60" t="s">
        <v>691</v>
      </c>
      <c r="AJ3" s="60" t="s">
        <v>692</v>
      </c>
      <c r="AK3" s="60" t="s">
        <v>693</v>
      </c>
      <c r="AL3" s="444" t="s">
        <v>436</v>
      </c>
      <c r="AM3" s="444" t="s">
        <v>835</v>
      </c>
      <c r="AO3" s="459"/>
    </row>
    <row r="4" spans="1:41" ht="12.75" customHeight="1" thickBot="1" x14ac:dyDescent="0.25">
      <c r="A4" s="802" t="s">
        <v>229</v>
      </c>
      <c r="B4" s="802" t="s">
        <v>158</v>
      </c>
      <c r="C4" s="770" t="s">
        <v>45</v>
      </c>
      <c r="D4" s="771"/>
      <c r="E4" s="805" t="s">
        <v>227</v>
      </c>
      <c r="F4" s="807" t="s">
        <v>233</v>
      </c>
      <c r="G4" s="807" t="s">
        <v>672</v>
      </c>
      <c r="H4" s="807" t="s">
        <v>208</v>
      </c>
      <c r="I4" s="807" t="s">
        <v>234</v>
      </c>
      <c r="J4" s="808" t="s">
        <v>285</v>
      </c>
      <c r="K4" s="809"/>
      <c r="L4" s="809"/>
      <c r="M4" s="809"/>
      <c r="N4" s="810"/>
      <c r="O4" s="770" t="s">
        <v>540</v>
      </c>
      <c r="P4" s="784"/>
      <c r="Q4" s="784"/>
      <c r="R4" s="784"/>
      <c r="S4" s="784"/>
      <c r="T4" s="784"/>
      <c r="U4" s="785"/>
      <c r="V4" s="786"/>
      <c r="W4" s="790" t="s">
        <v>111</v>
      </c>
      <c r="Z4" s="829" t="s">
        <v>342</v>
      </c>
      <c r="AA4" s="829" t="s">
        <v>342</v>
      </c>
      <c r="AB4" s="829" t="s">
        <v>342</v>
      </c>
      <c r="AC4" s="639" t="s">
        <v>342</v>
      </c>
      <c r="AD4" s="639" t="s">
        <v>342</v>
      </c>
      <c r="AE4" s="829" t="s">
        <v>342</v>
      </c>
      <c r="AF4" s="829" t="s">
        <v>342</v>
      </c>
      <c r="AG4" s="829" t="s">
        <v>342</v>
      </c>
      <c r="AH4" s="639" t="s">
        <v>342</v>
      </c>
      <c r="AI4" s="639" t="s">
        <v>342</v>
      </c>
      <c r="AJ4" s="639" t="s">
        <v>342</v>
      </c>
      <c r="AK4" s="639" t="s">
        <v>342</v>
      </c>
      <c r="AL4" s="639" t="s">
        <v>342</v>
      </c>
      <c r="AM4" s="639" t="s">
        <v>342</v>
      </c>
      <c r="AO4" s="459"/>
    </row>
    <row r="5" spans="1:41" ht="12.75" customHeight="1" thickBot="1" x14ac:dyDescent="0.25">
      <c r="A5" s="803"/>
      <c r="B5" s="803"/>
      <c r="C5" s="772"/>
      <c r="D5" s="773"/>
      <c r="E5" s="806"/>
      <c r="F5" s="803"/>
      <c r="G5" s="803"/>
      <c r="H5" s="803"/>
      <c r="I5" s="803"/>
      <c r="J5" s="791" t="s">
        <v>41</v>
      </c>
      <c r="K5" s="792"/>
      <c r="L5" s="792"/>
      <c r="M5" s="792"/>
      <c r="N5" s="793"/>
      <c r="O5" s="787"/>
      <c r="P5" s="788"/>
      <c r="Q5" s="788"/>
      <c r="R5" s="788"/>
      <c r="S5" s="788"/>
      <c r="T5" s="788"/>
      <c r="U5" s="788"/>
      <c r="V5" s="789"/>
      <c r="W5" s="748"/>
      <c r="Z5" s="830"/>
      <c r="AA5" s="830"/>
      <c r="AB5" s="830"/>
      <c r="AC5" s="640"/>
      <c r="AD5" s="640"/>
      <c r="AE5" s="830"/>
      <c r="AF5" s="830"/>
      <c r="AG5" s="830"/>
      <c r="AH5" s="640"/>
      <c r="AI5" s="640"/>
      <c r="AJ5" s="640"/>
      <c r="AK5" s="640"/>
      <c r="AL5" s="640"/>
      <c r="AM5" s="640"/>
      <c r="AO5" s="459"/>
    </row>
    <row r="6" spans="1:41" ht="12.75" customHeight="1" x14ac:dyDescent="0.2">
      <c r="A6" s="803"/>
      <c r="B6" s="803"/>
      <c r="C6" s="748" t="s">
        <v>13</v>
      </c>
      <c r="D6" s="748" t="s">
        <v>14</v>
      </c>
      <c r="E6" s="806"/>
      <c r="F6" s="803"/>
      <c r="G6" s="803"/>
      <c r="H6" s="803"/>
      <c r="I6" s="803"/>
      <c r="J6" s="800" t="s">
        <v>235</v>
      </c>
      <c r="K6" s="801" t="s">
        <v>275</v>
      </c>
      <c r="L6" s="801" t="s">
        <v>276</v>
      </c>
      <c r="M6" s="812" t="s">
        <v>236</v>
      </c>
      <c r="N6" s="811" t="s">
        <v>279</v>
      </c>
      <c r="O6" s="794" t="s">
        <v>202</v>
      </c>
      <c r="P6" s="798"/>
      <c r="Q6" s="794" t="s">
        <v>102</v>
      </c>
      <c r="R6" s="798"/>
      <c r="S6" s="794" t="s">
        <v>244</v>
      </c>
      <c r="T6" s="798"/>
      <c r="U6" s="794" t="s">
        <v>165</v>
      </c>
      <c r="V6" s="795"/>
      <c r="W6" s="748"/>
      <c r="Z6" s="830"/>
      <c r="AA6" s="830"/>
      <c r="AB6" s="830"/>
      <c r="AC6" s="640"/>
      <c r="AD6" s="640"/>
      <c r="AE6" s="830"/>
      <c r="AF6" s="830"/>
      <c r="AG6" s="830"/>
      <c r="AH6" s="640"/>
      <c r="AI6" s="640"/>
      <c r="AJ6" s="640"/>
      <c r="AK6" s="640"/>
      <c r="AL6" s="640"/>
      <c r="AM6" s="640"/>
    </row>
    <row r="7" spans="1:41" ht="30" customHeight="1" x14ac:dyDescent="0.2">
      <c r="A7" s="804"/>
      <c r="B7" s="803"/>
      <c r="C7" s="748"/>
      <c r="D7" s="748"/>
      <c r="E7" s="806"/>
      <c r="F7" s="803"/>
      <c r="G7" s="838"/>
      <c r="H7" s="803"/>
      <c r="I7" s="803"/>
      <c r="J7" s="800"/>
      <c r="K7" s="748"/>
      <c r="L7" s="748"/>
      <c r="M7" s="748"/>
      <c r="N7" s="796"/>
      <c r="O7" s="796"/>
      <c r="P7" s="799"/>
      <c r="Q7" s="796"/>
      <c r="R7" s="799"/>
      <c r="S7" s="796"/>
      <c r="T7" s="799"/>
      <c r="U7" s="796"/>
      <c r="V7" s="797"/>
      <c r="W7" s="748"/>
      <c r="Z7" s="831"/>
      <c r="AA7" s="831"/>
      <c r="AB7" s="831"/>
      <c r="AC7" s="641"/>
      <c r="AD7" s="641"/>
      <c r="AE7" s="831"/>
      <c r="AF7" s="831"/>
      <c r="AG7" s="831"/>
      <c r="AH7" s="641"/>
      <c r="AI7" s="641"/>
      <c r="AJ7" s="641"/>
      <c r="AK7" s="641"/>
      <c r="AL7" s="641"/>
      <c r="AM7" s="641"/>
    </row>
    <row r="8" spans="1:41" s="93" customFormat="1" ht="12.75" customHeight="1" x14ac:dyDescent="0.2">
      <c r="A8" s="337" t="s">
        <v>217</v>
      </c>
      <c r="B8" s="338">
        <v>37276</v>
      </c>
      <c r="C8" s="338">
        <v>37276</v>
      </c>
      <c r="D8" s="338">
        <v>39467</v>
      </c>
      <c r="E8" s="339" t="s">
        <v>164</v>
      </c>
      <c r="F8" s="339" t="s">
        <v>487</v>
      </c>
      <c r="G8" s="339"/>
      <c r="H8" s="339" t="s">
        <v>11</v>
      </c>
      <c r="I8" s="339" t="s">
        <v>80</v>
      </c>
      <c r="J8" s="339" t="s">
        <v>55</v>
      </c>
      <c r="K8" s="339" t="s">
        <v>121</v>
      </c>
      <c r="L8" s="337" t="s">
        <v>215</v>
      </c>
      <c r="M8" s="339" t="s">
        <v>278</v>
      </c>
      <c r="N8" s="339" t="s">
        <v>82</v>
      </c>
      <c r="O8" s="355">
        <v>10.554</v>
      </c>
      <c r="P8" s="339" t="s">
        <v>144</v>
      </c>
      <c r="Q8" s="340"/>
      <c r="R8" s="339"/>
      <c r="S8" s="340"/>
      <c r="T8" s="339"/>
      <c r="U8" s="355">
        <v>3852.2</v>
      </c>
      <c r="V8" s="339"/>
      <c r="W8" s="339" t="s">
        <v>74</v>
      </c>
      <c r="Z8" s="359"/>
      <c r="AA8" s="359"/>
      <c r="AB8" s="359"/>
      <c r="AC8" s="359"/>
      <c r="AD8" s="359"/>
      <c r="AE8" s="359"/>
      <c r="AF8" s="359"/>
      <c r="AG8" s="359"/>
      <c r="AH8" s="359"/>
      <c r="AI8" s="359"/>
      <c r="AJ8" s="359"/>
      <c r="AK8" s="359"/>
      <c r="AL8" s="358"/>
      <c r="AM8" s="358"/>
    </row>
    <row r="9" spans="1:41" s="313" customFormat="1" ht="12.75" customHeight="1" x14ac:dyDescent="0.25">
      <c r="A9" s="337" t="s">
        <v>433</v>
      </c>
      <c r="B9" s="338">
        <v>41047</v>
      </c>
      <c r="C9" s="490">
        <v>41047</v>
      </c>
      <c r="D9" s="490">
        <v>44699</v>
      </c>
      <c r="E9" s="116" t="s">
        <v>432</v>
      </c>
      <c r="F9" s="339" t="s">
        <v>486</v>
      </c>
      <c r="G9" s="339" t="s">
        <v>121</v>
      </c>
      <c r="H9" s="339" t="s">
        <v>434</v>
      </c>
      <c r="I9" s="339" t="s">
        <v>346</v>
      </c>
      <c r="J9" s="339" t="s">
        <v>55</v>
      </c>
      <c r="K9" s="339" t="s">
        <v>121</v>
      </c>
      <c r="L9" s="337" t="s">
        <v>215</v>
      </c>
      <c r="M9" s="339" t="s">
        <v>278</v>
      </c>
      <c r="N9" s="339" t="s">
        <v>435</v>
      </c>
      <c r="O9" s="491">
        <v>1.1000000000000001</v>
      </c>
      <c r="P9" s="339"/>
      <c r="Q9" s="339"/>
      <c r="R9" s="339"/>
      <c r="S9" s="339"/>
      <c r="T9" s="339"/>
      <c r="U9" s="491">
        <v>35000</v>
      </c>
      <c r="V9" s="339"/>
      <c r="W9" s="353" t="s">
        <v>741</v>
      </c>
      <c r="Z9" s="353"/>
      <c r="AA9" s="353"/>
      <c r="AB9" s="353"/>
      <c r="AC9" s="353"/>
      <c r="AD9" s="353"/>
      <c r="AE9" s="353"/>
      <c r="AF9" s="353"/>
      <c r="AG9" s="353"/>
      <c r="AH9" s="353"/>
      <c r="AI9" s="353"/>
      <c r="AJ9" s="353"/>
      <c r="AK9" s="353"/>
      <c r="AL9" s="492"/>
      <c r="AM9" s="492"/>
    </row>
    <row r="10" spans="1:41" s="91" customFormat="1" ht="12.75" customHeight="1" x14ac:dyDescent="0.25">
      <c r="A10" s="342" t="s">
        <v>433</v>
      </c>
      <c r="B10" s="343">
        <v>41047</v>
      </c>
      <c r="C10" s="344">
        <v>41047</v>
      </c>
      <c r="D10" s="344">
        <v>48352</v>
      </c>
      <c r="E10" s="356" t="s">
        <v>432</v>
      </c>
      <c r="F10" s="345" t="s">
        <v>486</v>
      </c>
      <c r="G10" s="345" t="s">
        <v>121</v>
      </c>
      <c r="H10" s="345" t="s">
        <v>434</v>
      </c>
      <c r="I10" s="345" t="s">
        <v>346</v>
      </c>
      <c r="J10" s="345" t="s">
        <v>55</v>
      </c>
      <c r="K10" s="345" t="s">
        <v>121</v>
      </c>
      <c r="L10" s="342" t="s">
        <v>215</v>
      </c>
      <c r="M10" s="345" t="s">
        <v>278</v>
      </c>
      <c r="N10" s="345" t="s">
        <v>435</v>
      </c>
      <c r="O10" s="357">
        <v>4.5</v>
      </c>
      <c r="P10" s="345"/>
      <c r="Q10" s="345"/>
      <c r="R10" s="345"/>
      <c r="S10" s="345"/>
      <c r="T10" s="345"/>
      <c r="U10" s="357">
        <v>141912</v>
      </c>
      <c r="V10" s="345"/>
      <c r="W10" s="347" t="s">
        <v>884</v>
      </c>
      <c r="Z10" s="353"/>
      <c r="AA10" s="353"/>
      <c r="AB10" s="353"/>
      <c r="AC10" s="347"/>
      <c r="AD10" s="347"/>
      <c r="AE10" s="353"/>
      <c r="AF10" s="353"/>
      <c r="AG10" s="353"/>
      <c r="AH10" s="347"/>
      <c r="AI10" s="347"/>
      <c r="AJ10" s="347"/>
      <c r="AK10" s="347"/>
      <c r="AL10" s="360">
        <v>1.5</v>
      </c>
      <c r="AM10" s="360"/>
    </row>
    <row r="11" spans="1:41" s="313" customFormat="1" ht="12.75" customHeight="1" x14ac:dyDescent="0.25">
      <c r="A11" s="337" t="s">
        <v>727</v>
      </c>
      <c r="B11" s="338">
        <v>43682</v>
      </c>
      <c r="C11" s="490">
        <v>43682</v>
      </c>
      <c r="D11" s="490">
        <v>47335</v>
      </c>
      <c r="E11" s="116" t="s">
        <v>671</v>
      </c>
      <c r="F11" s="339" t="s">
        <v>486</v>
      </c>
      <c r="G11" s="339" t="s">
        <v>673</v>
      </c>
      <c r="H11" s="339" t="s">
        <v>674</v>
      </c>
      <c r="I11" s="339" t="s">
        <v>346</v>
      </c>
      <c r="J11" s="339" t="s">
        <v>675</v>
      </c>
      <c r="K11" s="339" t="s">
        <v>85</v>
      </c>
      <c r="L11" s="337"/>
      <c r="M11" s="339" t="s">
        <v>182</v>
      </c>
      <c r="N11" s="339" t="s">
        <v>676</v>
      </c>
      <c r="O11" s="491">
        <v>0.3</v>
      </c>
      <c r="P11" s="339"/>
      <c r="Q11" s="339"/>
      <c r="R11" s="339"/>
      <c r="S11" s="339"/>
      <c r="T11" s="339"/>
      <c r="U11" s="491">
        <f>O11*86.4*365</f>
        <v>9460.8000000000011</v>
      </c>
      <c r="V11" s="339"/>
      <c r="W11" s="353" t="s">
        <v>820</v>
      </c>
      <c r="Z11" s="353"/>
      <c r="AA11" s="353"/>
      <c r="AB11" s="353"/>
      <c r="AC11" s="353"/>
      <c r="AD11" s="353"/>
      <c r="AE11" s="353"/>
      <c r="AF11" s="353"/>
      <c r="AG11" s="353"/>
      <c r="AH11" s="353"/>
      <c r="AI11" s="353"/>
      <c r="AJ11" s="353"/>
      <c r="AK11" s="353"/>
      <c r="AL11" s="492"/>
      <c r="AM11" s="492"/>
    </row>
    <row r="12" spans="1:41" s="91" customFormat="1" ht="12.75" customHeight="1" x14ac:dyDescent="0.25">
      <c r="A12" s="342" t="s">
        <v>883</v>
      </c>
      <c r="B12" s="343"/>
      <c r="C12" s="344"/>
      <c r="D12" s="344"/>
      <c r="E12" s="356" t="s">
        <v>432</v>
      </c>
      <c r="F12" s="345" t="s">
        <v>486</v>
      </c>
      <c r="G12" s="345" t="s">
        <v>121</v>
      </c>
      <c r="H12" s="345" t="s">
        <v>882</v>
      </c>
      <c r="I12" s="345" t="s">
        <v>346</v>
      </c>
      <c r="J12" s="345" t="s">
        <v>55</v>
      </c>
      <c r="K12" s="345" t="s">
        <v>121</v>
      </c>
      <c r="L12" s="342" t="s">
        <v>215</v>
      </c>
      <c r="M12" s="345" t="s">
        <v>278</v>
      </c>
      <c r="N12" s="345" t="s">
        <v>435</v>
      </c>
      <c r="O12" s="357">
        <v>3.9</v>
      </c>
      <c r="P12" s="345"/>
      <c r="Q12" s="345"/>
      <c r="R12" s="345"/>
      <c r="S12" s="345"/>
      <c r="T12" s="345"/>
      <c r="U12" s="357">
        <v>122990</v>
      </c>
      <c r="V12" s="345"/>
      <c r="W12" s="347"/>
      <c r="Z12" s="353"/>
      <c r="AA12" s="353"/>
      <c r="AB12" s="353"/>
      <c r="AC12" s="347"/>
      <c r="AD12" s="347"/>
      <c r="AE12" s="353"/>
      <c r="AF12" s="353"/>
      <c r="AG12" s="353"/>
      <c r="AH12" s="347"/>
      <c r="AI12" s="347"/>
      <c r="AJ12" s="347"/>
      <c r="AK12" s="347"/>
      <c r="AL12" s="360"/>
      <c r="AM12" s="492">
        <v>7.3</v>
      </c>
    </row>
    <row r="13" spans="1:41" s="41" customFormat="1" ht="12.75" customHeight="1" x14ac:dyDescent="0.25">
      <c r="A13" s="38"/>
      <c r="B13" s="39"/>
      <c r="C13" s="42"/>
      <c r="D13" s="42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40"/>
      <c r="V13" s="38"/>
      <c r="W13" s="43"/>
      <c r="X13" s="37"/>
      <c r="Z13" s="97"/>
      <c r="AA13" s="97"/>
      <c r="AB13" s="97"/>
      <c r="AE13" s="97"/>
      <c r="AF13" s="97"/>
      <c r="AG13" s="97"/>
      <c r="AL13" s="44"/>
    </row>
    <row r="14" spans="1:41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40"/>
      <c r="V14" s="38"/>
      <c r="W14" s="43"/>
      <c r="X14" s="37"/>
      <c r="Z14" s="97"/>
      <c r="AA14" s="97"/>
      <c r="AB14" s="97"/>
      <c r="AE14" s="97"/>
      <c r="AF14" s="97"/>
      <c r="AG14" s="97"/>
      <c r="AL14" s="44"/>
    </row>
    <row r="15" spans="1:41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40"/>
      <c r="V15" s="38"/>
      <c r="W15" s="43"/>
      <c r="X15" s="37"/>
      <c r="Z15" s="97"/>
      <c r="AA15" s="97"/>
      <c r="AB15" s="97"/>
      <c r="AE15" s="97"/>
      <c r="AF15" s="97"/>
      <c r="AG15" s="97"/>
      <c r="AL15" s="44"/>
    </row>
    <row r="16" spans="1:41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40"/>
      <c r="V16" s="38"/>
      <c r="W16" s="43"/>
      <c r="X16" s="37"/>
      <c r="Z16" s="97"/>
      <c r="AA16" s="97"/>
      <c r="AB16" s="97"/>
      <c r="AE16" s="97"/>
      <c r="AF16" s="97"/>
      <c r="AG16" s="97"/>
      <c r="AL16" s="44"/>
    </row>
    <row r="17" spans="1:42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40"/>
      <c r="V17" s="38"/>
      <c r="W17" s="43"/>
      <c r="X17" s="37"/>
      <c r="Z17" s="97"/>
      <c r="AA17" s="97"/>
      <c r="AB17" s="97"/>
      <c r="AE17" s="97"/>
      <c r="AF17" s="97"/>
      <c r="AG17" s="97"/>
      <c r="AL17" s="44"/>
    </row>
    <row r="18" spans="1:42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40"/>
      <c r="V18" s="38"/>
      <c r="W18" s="43"/>
      <c r="X18" s="37"/>
      <c r="Z18" s="97"/>
      <c r="AA18" s="97"/>
      <c r="AB18" s="97"/>
      <c r="AE18" s="97"/>
      <c r="AF18" s="97"/>
      <c r="AG18" s="97"/>
      <c r="AL18" s="44"/>
    </row>
    <row r="19" spans="1:42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40"/>
      <c r="V19" s="38"/>
      <c r="W19" s="43"/>
      <c r="X19" s="37"/>
      <c r="Z19" s="610">
        <f t="shared" ref="Z19:AG19" si="0">SUM(Z8:Z18)</f>
        <v>0</v>
      </c>
      <c r="AA19" s="610">
        <f t="shared" si="0"/>
        <v>0</v>
      </c>
      <c r="AB19" s="610">
        <f>SUM(AB8:AB18)</f>
        <v>0</v>
      </c>
      <c r="AC19" s="380">
        <f t="shared" si="0"/>
        <v>0</v>
      </c>
      <c r="AD19" s="380">
        <f t="shared" si="0"/>
        <v>0</v>
      </c>
      <c r="AE19" s="610">
        <f t="shared" si="0"/>
        <v>0</v>
      </c>
      <c r="AF19" s="610">
        <f t="shared" si="0"/>
        <v>0</v>
      </c>
      <c r="AG19" s="610">
        <f t="shared" si="0"/>
        <v>0</v>
      </c>
      <c r="AH19" s="380">
        <f t="shared" ref="AH19:AM19" si="1">SUM(AH8:AH18)</f>
        <v>0</v>
      </c>
      <c r="AI19" s="380">
        <f t="shared" si="1"/>
        <v>0</v>
      </c>
      <c r="AJ19" s="380">
        <f t="shared" si="1"/>
        <v>0</v>
      </c>
      <c r="AK19" s="380">
        <f t="shared" si="1"/>
        <v>0</v>
      </c>
      <c r="AL19" s="380">
        <f t="shared" si="1"/>
        <v>1.5</v>
      </c>
      <c r="AM19" s="380">
        <f t="shared" si="1"/>
        <v>7.3</v>
      </c>
      <c r="AN19" s="27" t="s">
        <v>408</v>
      </c>
      <c r="AO19" s="27"/>
      <c r="AP19" s="41" t="s">
        <v>836</v>
      </c>
    </row>
    <row r="20" spans="1:42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40"/>
      <c r="V20" s="38"/>
      <c r="W20" s="43"/>
      <c r="X20" s="37"/>
      <c r="Z20" s="367">
        <v>1</v>
      </c>
      <c r="AA20" s="367">
        <v>0.33</v>
      </c>
      <c r="AB20" s="367">
        <v>2.0499999999999998</v>
      </c>
      <c r="AC20" s="328">
        <v>1.25</v>
      </c>
      <c r="AD20" s="328">
        <v>1.2</v>
      </c>
      <c r="AE20" s="367">
        <v>5.95</v>
      </c>
      <c r="AF20" s="367">
        <v>1.54</v>
      </c>
      <c r="AG20" s="367">
        <v>0.45</v>
      </c>
      <c r="AH20" s="328">
        <v>0.7</v>
      </c>
      <c r="AI20" s="328">
        <v>0.67</v>
      </c>
      <c r="AJ20" s="328">
        <v>3.86</v>
      </c>
      <c r="AK20" s="328">
        <v>1.8</v>
      </c>
      <c r="AL20" s="328">
        <v>4.7</v>
      </c>
      <c r="AM20" s="328">
        <v>7.3</v>
      </c>
      <c r="AN20" s="27" t="s">
        <v>399</v>
      </c>
      <c r="AO20" s="28" t="s">
        <v>736</v>
      </c>
      <c r="AP20" s="28" t="s">
        <v>837</v>
      </c>
    </row>
    <row r="21" spans="1:42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40"/>
      <c r="V21" s="38"/>
      <c r="W21" s="43"/>
      <c r="X21" s="37"/>
      <c r="Z21" s="382">
        <f t="shared" ref="Z21:AE21" si="2">Z20-Z19</f>
        <v>1</v>
      </c>
      <c r="AA21" s="382">
        <f t="shared" si="2"/>
        <v>0.33</v>
      </c>
      <c r="AB21" s="382">
        <f t="shared" si="2"/>
        <v>2.0499999999999998</v>
      </c>
      <c r="AC21" s="381">
        <f t="shared" si="2"/>
        <v>1.25</v>
      </c>
      <c r="AD21" s="381">
        <f t="shared" si="2"/>
        <v>1.2</v>
      </c>
      <c r="AE21" s="382">
        <f t="shared" si="2"/>
        <v>5.95</v>
      </c>
      <c r="AF21" s="382">
        <f t="shared" ref="AF21:AL21" si="3">AF20-AF19</f>
        <v>1.54</v>
      </c>
      <c r="AG21" s="382">
        <f t="shared" si="3"/>
        <v>0.45</v>
      </c>
      <c r="AH21" s="381">
        <f t="shared" si="3"/>
        <v>0.7</v>
      </c>
      <c r="AI21" s="381">
        <f t="shared" si="3"/>
        <v>0.67</v>
      </c>
      <c r="AJ21" s="381">
        <f t="shared" si="3"/>
        <v>3.86</v>
      </c>
      <c r="AK21" s="381">
        <f t="shared" si="3"/>
        <v>1.8</v>
      </c>
      <c r="AL21" s="381">
        <f t="shared" si="3"/>
        <v>3.2</v>
      </c>
      <c r="AM21" s="381">
        <f>AM20-AM19</f>
        <v>0</v>
      </c>
      <c r="AN21" s="96" t="s">
        <v>592</v>
      </c>
      <c r="AO21" s="28" t="s">
        <v>845</v>
      </c>
      <c r="AP21" s="573">
        <v>45294</v>
      </c>
    </row>
    <row r="22" spans="1:42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40"/>
      <c r="V22" s="38"/>
      <c r="W22" s="43"/>
      <c r="X22" s="37"/>
      <c r="Z22" s="116">
        <v>51</v>
      </c>
      <c r="AA22" s="116">
        <v>40</v>
      </c>
      <c r="AB22" s="116">
        <v>23.9</v>
      </c>
      <c r="AC22" s="120">
        <v>49</v>
      </c>
      <c r="AD22" s="120">
        <v>29.3</v>
      </c>
      <c r="AE22" s="116">
        <v>52</v>
      </c>
      <c r="AF22" s="116">
        <v>49</v>
      </c>
      <c r="AG22" s="116">
        <v>41</v>
      </c>
      <c r="AH22" s="120">
        <v>43.85</v>
      </c>
      <c r="AI22" s="120">
        <v>45.8</v>
      </c>
      <c r="AJ22" s="120">
        <v>23.2</v>
      </c>
      <c r="AK22" s="120">
        <v>31.6</v>
      </c>
      <c r="AL22" s="120">
        <v>21</v>
      </c>
      <c r="AM22" s="120">
        <v>20</v>
      </c>
      <c r="AN22" s="27" t="s">
        <v>401</v>
      </c>
      <c r="AO22" s="27"/>
    </row>
    <row r="23" spans="1:42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40"/>
      <c r="V23" s="38"/>
      <c r="W23" s="43"/>
      <c r="X23" s="37"/>
      <c r="Z23" s="97"/>
      <c r="AA23" s="97"/>
      <c r="AB23" s="97"/>
      <c r="AH23" s="618">
        <f>AH19/AH20</f>
        <v>0</v>
      </c>
      <c r="AL23" s="618">
        <f>AL19/AL20</f>
        <v>0.31914893617021273</v>
      </c>
      <c r="AM23" s="618">
        <f>AM19/AM20</f>
        <v>1</v>
      </c>
    </row>
    <row r="24" spans="1:42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40"/>
      <c r="V24" s="38"/>
      <c r="W24" s="43"/>
      <c r="X24" s="37"/>
      <c r="Z24" s="97"/>
      <c r="AA24" s="97"/>
      <c r="AB24" s="97"/>
      <c r="AN24" s="333"/>
    </row>
    <row r="25" spans="1:42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40"/>
      <c r="V25" s="38"/>
      <c r="W25" s="43"/>
      <c r="X25" s="37"/>
      <c r="Z25" s="97"/>
      <c r="AA25" s="97"/>
      <c r="AB25" s="97"/>
    </row>
    <row r="26" spans="1:42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40"/>
      <c r="V26" s="38"/>
      <c r="W26" s="43"/>
      <c r="X26" s="37"/>
      <c r="Z26" s="97"/>
      <c r="AA26" s="97"/>
      <c r="AB26" s="97"/>
    </row>
    <row r="27" spans="1:42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40"/>
      <c r="V27" s="38"/>
      <c r="W27" s="43"/>
      <c r="X27" s="37"/>
      <c r="Z27" s="97"/>
      <c r="AA27" s="97"/>
      <c r="AB27" s="97"/>
    </row>
    <row r="28" spans="1:42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40"/>
      <c r="V28" s="38"/>
      <c r="W28" s="43"/>
      <c r="X28" s="37"/>
      <c r="Z28" s="97"/>
      <c r="AA28" s="97"/>
      <c r="AB28" s="97"/>
    </row>
    <row r="29" spans="1:42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40"/>
      <c r="V29" s="38"/>
      <c r="W29" s="43"/>
      <c r="X29" s="37"/>
      <c r="Z29" s="97"/>
      <c r="AA29" s="97"/>
      <c r="AB29" s="97"/>
    </row>
    <row r="30" spans="1:42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40"/>
      <c r="V30" s="38"/>
      <c r="W30" s="43"/>
      <c r="X30" s="37"/>
      <c r="Z30" s="97"/>
      <c r="AA30" s="97"/>
      <c r="AB30" s="97"/>
    </row>
    <row r="31" spans="1:42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40"/>
      <c r="V31" s="38"/>
      <c r="W31" s="43"/>
      <c r="X31" s="37"/>
      <c r="Z31" s="97"/>
      <c r="AA31" s="97"/>
      <c r="AB31" s="97"/>
    </row>
    <row r="32" spans="1:42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40"/>
      <c r="V32" s="38"/>
      <c r="W32" s="43"/>
      <c r="X32" s="37"/>
      <c r="Z32" s="97"/>
      <c r="AA32" s="97"/>
      <c r="AB32" s="97"/>
    </row>
    <row r="33" spans="1:28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40"/>
      <c r="V33" s="38"/>
      <c r="W33" s="43"/>
      <c r="X33" s="37"/>
      <c r="Z33" s="97"/>
      <c r="AA33" s="97"/>
      <c r="AB33" s="97"/>
    </row>
    <row r="34" spans="1:28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40"/>
      <c r="V34" s="38"/>
      <c r="W34" s="43"/>
      <c r="X34" s="37"/>
      <c r="Z34" s="97"/>
      <c r="AA34" s="97"/>
      <c r="AB34" s="97"/>
    </row>
    <row r="35" spans="1:28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40"/>
      <c r="V35" s="38"/>
      <c r="W35" s="43"/>
      <c r="X35" s="37"/>
      <c r="Z35" s="97"/>
      <c r="AA35" s="97"/>
      <c r="AB35" s="97"/>
    </row>
    <row r="36" spans="1:28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0"/>
      <c r="V36" s="38"/>
      <c r="W36" s="43"/>
      <c r="X36" s="37"/>
      <c r="Z36" s="97"/>
      <c r="AA36" s="97"/>
      <c r="AB36" s="97"/>
    </row>
    <row r="37" spans="1:28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40"/>
      <c r="V37" s="38"/>
      <c r="W37" s="43"/>
      <c r="X37" s="37"/>
      <c r="Z37" s="97"/>
      <c r="AA37" s="97"/>
      <c r="AB37" s="97"/>
    </row>
    <row r="38" spans="1:28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40"/>
      <c r="V38" s="38"/>
      <c r="W38" s="43"/>
      <c r="X38" s="37"/>
      <c r="Z38" s="97"/>
      <c r="AA38" s="97"/>
      <c r="AB38" s="97"/>
    </row>
    <row r="39" spans="1:28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40"/>
      <c r="V39" s="38"/>
      <c r="W39" s="43"/>
      <c r="X39" s="37"/>
      <c r="Z39" s="97"/>
      <c r="AA39" s="97"/>
      <c r="AB39" s="97"/>
    </row>
    <row r="40" spans="1:28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40"/>
      <c r="V40" s="38"/>
      <c r="W40" s="43"/>
      <c r="X40" s="37"/>
      <c r="Z40" s="97"/>
      <c r="AA40" s="97"/>
      <c r="AB40" s="97"/>
    </row>
    <row r="41" spans="1:28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40"/>
      <c r="V41" s="38"/>
      <c r="W41" s="43"/>
      <c r="X41" s="37"/>
      <c r="Z41" s="97"/>
      <c r="AA41" s="97"/>
      <c r="AB41" s="97"/>
    </row>
    <row r="42" spans="1:28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40"/>
      <c r="V42" s="38"/>
      <c r="W42" s="43"/>
      <c r="X42" s="37"/>
      <c r="Z42" s="97"/>
      <c r="AA42" s="97"/>
      <c r="AB42" s="97"/>
    </row>
    <row r="43" spans="1:28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40"/>
      <c r="V43" s="38"/>
      <c r="W43" s="43"/>
      <c r="X43" s="37"/>
      <c r="Z43" s="97"/>
      <c r="AA43" s="97"/>
      <c r="AB43" s="97"/>
    </row>
    <row r="44" spans="1:28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40"/>
      <c r="V44" s="38"/>
      <c r="W44" s="43"/>
      <c r="X44" s="37"/>
      <c r="Z44" s="97"/>
      <c r="AA44" s="97"/>
      <c r="AB44" s="97"/>
    </row>
    <row r="45" spans="1:28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40"/>
      <c r="V45" s="38"/>
      <c r="W45" s="43"/>
      <c r="X45" s="37"/>
      <c r="Z45" s="97"/>
      <c r="AA45" s="97"/>
      <c r="AB45" s="97"/>
    </row>
    <row r="46" spans="1:28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40"/>
      <c r="V46" s="38"/>
      <c r="W46" s="43"/>
      <c r="X46" s="37"/>
      <c r="Z46" s="97"/>
      <c r="AA46" s="97"/>
      <c r="AB46" s="97"/>
    </row>
    <row r="47" spans="1:28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40"/>
      <c r="V47" s="38"/>
      <c r="W47" s="43"/>
      <c r="X47" s="37"/>
      <c r="Z47" s="97"/>
      <c r="AA47" s="97"/>
      <c r="AB47" s="97"/>
    </row>
    <row r="48" spans="1:28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40"/>
      <c r="V48" s="38"/>
      <c r="W48" s="43"/>
      <c r="X48" s="37"/>
      <c r="Z48" s="97"/>
      <c r="AA48" s="97"/>
      <c r="AB48" s="97"/>
    </row>
    <row r="49" spans="1:28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40"/>
      <c r="V49" s="38"/>
      <c r="W49" s="43"/>
      <c r="X49" s="37"/>
      <c r="Z49" s="97"/>
      <c r="AA49" s="97"/>
      <c r="AB49" s="97"/>
    </row>
    <row r="50" spans="1:28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40"/>
      <c r="V50" s="38"/>
      <c r="W50" s="43"/>
      <c r="X50" s="37"/>
      <c r="Z50" s="97"/>
      <c r="AA50" s="97"/>
      <c r="AB50" s="97"/>
    </row>
    <row r="51" spans="1:28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40"/>
      <c r="V51" s="38"/>
      <c r="W51" s="43"/>
      <c r="X51" s="37"/>
      <c r="Z51" s="97"/>
      <c r="AA51" s="97"/>
      <c r="AB51" s="97"/>
    </row>
    <row r="52" spans="1:28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40"/>
      <c r="V52" s="38"/>
      <c r="W52" s="43"/>
      <c r="X52" s="37"/>
      <c r="Z52" s="97"/>
      <c r="AA52" s="97"/>
      <c r="AB52" s="97"/>
    </row>
    <row r="53" spans="1:28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0"/>
      <c r="V53" s="38"/>
      <c r="W53" s="43"/>
      <c r="X53" s="37"/>
      <c r="Z53" s="97"/>
      <c r="AA53" s="97"/>
      <c r="AB53" s="97"/>
    </row>
    <row r="54" spans="1:28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40"/>
      <c r="V54" s="38"/>
      <c r="W54" s="43"/>
      <c r="X54" s="37"/>
      <c r="Z54" s="97"/>
      <c r="AA54" s="97"/>
      <c r="AB54" s="97"/>
    </row>
    <row r="55" spans="1:28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40"/>
      <c r="V55" s="38"/>
      <c r="W55" s="43"/>
      <c r="X55" s="37"/>
      <c r="Z55" s="97"/>
      <c r="AA55" s="97"/>
      <c r="AB55" s="97"/>
    </row>
    <row r="56" spans="1:28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0"/>
      <c r="V56" s="38"/>
      <c r="W56" s="43"/>
      <c r="X56" s="37"/>
      <c r="Z56" s="97"/>
      <c r="AA56" s="97"/>
      <c r="AB56" s="97"/>
    </row>
    <row r="57" spans="1:28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40"/>
      <c r="V57" s="38"/>
      <c r="W57" s="43"/>
      <c r="X57" s="37"/>
      <c r="Z57" s="97"/>
      <c r="AA57" s="97"/>
      <c r="AB57" s="97"/>
    </row>
    <row r="58" spans="1:28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40"/>
      <c r="V58" s="38"/>
      <c r="W58" s="43"/>
      <c r="X58" s="37"/>
      <c r="Z58" s="97"/>
      <c r="AA58" s="97"/>
      <c r="AB58" s="97"/>
    </row>
    <row r="59" spans="1:28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40"/>
      <c r="V59" s="38"/>
      <c r="W59" s="43"/>
      <c r="X59" s="37"/>
      <c r="Z59" s="97"/>
      <c r="AA59" s="97"/>
      <c r="AB59" s="97"/>
    </row>
    <row r="60" spans="1:28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40"/>
      <c r="V60" s="38"/>
      <c r="W60" s="43"/>
      <c r="X60" s="37"/>
      <c r="Z60" s="97"/>
      <c r="AA60" s="97"/>
      <c r="AB60" s="97"/>
    </row>
    <row r="61" spans="1:28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40"/>
      <c r="V61" s="38"/>
      <c r="W61" s="43"/>
      <c r="X61" s="37"/>
      <c r="Z61" s="97"/>
      <c r="AA61" s="97"/>
      <c r="AB61" s="97"/>
    </row>
    <row r="62" spans="1:28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40"/>
      <c r="V62" s="38"/>
      <c r="W62" s="43"/>
      <c r="X62" s="37"/>
      <c r="Z62" s="97"/>
      <c r="AA62" s="97"/>
      <c r="AB62" s="97"/>
    </row>
    <row r="63" spans="1:28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40"/>
      <c r="V63" s="38"/>
      <c r="W63" s="43"/>
      <c r="X63" s="37"/>
      <c r="Z63" s="97"/>
      <c r="AA63" s="97"/>
      <c r="AB63" s="97"/>
    </row>
    <row r="64" spans="1:28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40"/>
      <c r="V64" s="38"/>
      <c r="W64" s="43"/>
      <c r="X64" s="37"/>
      <c r="Z64" s="97"/>
      <c r="AA64" s="97"/>
      <c r="AB64" s="97"/>
    </row>
    <row r="65" spans="1:28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40"/>
      <c r="V65" s="38"/>
      <c r="W65" s="43"/>
      <c r="X65" s="37"/>
      <c r="Z65" s="97"/>
      <c r="AA65" s="97"/>
      <c r="AB65" s="97"/>
    </row>
    <row r="66" spans="1:28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40"/>
      <c r="V66" s="38"/>
      <c r="W66" s="43"/>
      <c r="X66" s="37"/>
      <c r="Z66" s="97"/>
      <c r="AA66" s="97"/>
      <c r="AB66" s="97"/>
    </row>
    <row r="67" spans="1:28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40"/>
      <c r="V67" s="38"/>
      <c r="W67" s="43"/>
      <c r="X67" s="37"/>
      <c r="Z67" s="97"/>
      <c r="AA67" s="97"/>
      <c r="AB67" s="97"/>
    </row>
    <row r="68" spans="1:28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40"/>
      <c r="V68" s="38"/>
      <c r="W68" s="43"/>
      <c r="X68" s="37"/>
      <c r="Z68" s="97"/>
      <c r="AA68" s="97"/>
      <c r="AB68" s="97"/>
    </row>
    <row r="69" spans="1:28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40"/>
      <c r="V69" s="38"/>
      <c r="W69" s="43"/>
      <c r="X69" s="37"/>
      <c r="Z69" s="97"/>
      <c r="AA69" s="97"/>
      <c r="AB69" s="97"/>
    </row>
    <row r="70" spans="1:28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40"/>
      <c r="V70" s="38"/>
      <c r="W70" s="43"/>
      <c r="X70" s="37"/>
      <c r="Z70" s="97"/>
      <c r="AA70" s="97"/>
      <c r="AB70" s="97"/>
    </row>
    <row r="71" spans="1:28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40"/>
      <c r="V71" s="38"/>
      <c r="W71" s="43"/>
      <c r="X71" s="37"/>
      <c r="Z71" s="97"/>
      <c r="AA71" s="97"/>
      <c r="AB71" s="97"/>
    </row>
    <row r="72" spans="1:28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40"/>
      <c r="V72" s="38"/>
      <c r="W72" s="43"/>
      <c r="X72" s="37"/>
      <c r="Z72" s="97"/>
      <c r="AA72" s="97"/>
      <c r="AB72" s="97"/>
    </row>
    <row r="73" spans="1:28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40"/>
      <c r="V73" s="38"/>
      <c r="W73" s="43"/>
      <c r="X73" s="37"/>
      <c r="Z73" s="97"/>
      <c r="AA73" s="97"/>
      <c r="AB73" s="97"/>
    </row>
    <row r="74" spans="1:28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40"/>
      <c r="V74" s="38"/>
      <c r="W74" s="43"/>
      <c r="X74" s="37"/>
      <c r="Z74" s="97"/>
      <c r="AA74" s="97"/>
      <c r="AB74" s="97"/>
    </row>
    <row r="75" spans="1:28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40"/>
      <c r="V75" s="38"/>
      <c r="W75" s="43"/>
      <c r="X75" s="37"/>
      <c r="Z75" s="97"/>
      <c r="AA75" s="97"/>
      <c r="AB75" s="97"/>
    </row>
    <row r="76" spans="1:28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40"/>
      <c r="V76" s="38"/>
      <c r="W76" s="43"/>
      <c r="X76" s="37"/>
      <c r="Z76" s="97"/>
      <c r="AA76" s="97"/>
      <c r="AB76" s="97"/>
    </row>
    <row r="77" spans="1:28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40"/>
      <c r="V77" s="38"/>
      <c r="W77" s="43"/>
      <c r="X77" s="37"/>
      <c r="Z77" s="97"/>
      <c r="AA77" s="97"/>
      <c r="AB77" s="97"/>
    </row>
    <row r="78" spans="1:28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40"/>
      <c r="V78" s="38"/>
      <c r="W78" s="43"/>
      <c r="X78" s="37"/>
      <c r="Z78" s="97"/>
      <c r="AA78" s="97"/>
      <c r="AB78" s="97"/>
    </row>
    <row r="79" spans="1:28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40"/>
      <c r="V79" s="38"/>
      <c r="W79" s="43"/>
      <c r="X79" s="37"/>
      <c r="Z79" s="97"/>
      <c r="AA79" s="97"/>
      <c r="AB79" s="97"/>
    </row>
    <row r="80" spans="1:28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40"/>
      <c r="V80" s="38"/>
      <c r="W80" s="43"/>
      <c r="X80" s="37"/>
      <c r="Z80" s="97"/>
      <c r="AA80" s="97"/>
      <c r="AB80" s="97"/>
    </row>
    <row r="81" spans="1:28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40"/>
      <c r="V81" s="38"/>
      <c r="W81" s="43"/>
      <c r="X81" s="37"/>
      <c r="Z81" s="97"/>
      <c r="AA81" s="97"/>
      <c r="AB81" s="97"/>
    </row>
    <row r="82" spans="1:28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40"/>
      <c r="V82" s="38"/>
      <c r="W82" s="43"/>
      <c r="X82" s="37"/>
      <c r="Z82" s="97"/>
      <c r="AA82" s="97"/>
      <c r="AB82" s="97"/>
    </row>
    <row r="83" spans="1:28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40"/>
      <c r="V83" s="38"/>
      <c r="W83" s="43"/>
      <c r="X83" s="37"/>
      <c r="Z83" s="97"/>
      <c r="AA83" s="97"/>
      <c r="AB83" s="97"/>
    </row>
    <row r="84" spans="1:28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40"/>
      <c r="V84" s="38"/>
      <c r="W84" s="43"/>
      <c r="X84" s="37"/>
      <c r="Z84" s="97"/>
      <c r="AA84" s="97"/>
      <c r="AB84" s="97"/>
    </row>
    <row r="85" spans="1:28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40"/>
      <c r="V85" s="38"/>
      <c r="W85" s="43"/>
      <c r="X85" s="37"/>
      <c r="Z85" s="97"/>
      <c r="AA85" s="97"/>
      <c r="AB85" s="97"/>
    </row>
    <row r="86" spans="1:28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40"/>
      <c r="V86" s="38"/>
      <c r="W86" s="43"/>
      <c r="X86" s="37"/>
      <c r="Z86" s="97"/>
      <c r="AA86" s="97"/>
      <c r="AB86" s="97"/>
    </row>
    <row r="87" spans="1:28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40"/>
      <c r="V87" s="38"/>
      <c r="W87" s="43"/>
      <c r="X87" s="37"/>
      <c r="Z87" s="97"/>
      <c r="AA87" s="97"/>
      <c r="AB87" s="97"/>
    </row>
    <row r="88" spans="1:28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40"/>
      <c r="V88" s="38"/>
      <c r="W88" s="43"/>
      <c r="X88" s="37"/>
      <c r="Z88" s="97"/>
      <c r="AA88" s="97"/>
      <c r="AB88" s="97"/>
    </row>
    <row r="89" spans="1:28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40"/>
      <c r="V89" s="38"/>
      <c r="W89" s="43"/>
      <c r="X89" s="37"/>
      <c r="Z89" s="97"/>
      <c r="AA89" s="97"/>
      <c r="AB89" s="97"/>
    </row>
    <row r="90" spans="1:28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40"/>
      <c r="V90" s="38"/>
      <c r="W90" s="43"/>
      <c r="X90" s="37"/>
      <c r="Z90" s="97"/>
      <c r="AA90" s="97"/>
      <c r="AB90" s="97"/>
    </row>
    <row r="91" spans="1:28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40"/>
      <c r="V91" s="38"/>
      <c r="W91" s="43"/>
      <c r="X91" s="37"/>
      <c r="Z91" s="97"/>
      <c r="AA91" s="97"/>
      <c r="AB91" s="97"/>
    </row>
    <row r="92" spans="1:28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40"/>
      <c r="V92" s="38"/>
      <c r="W92" s="43"/>
      <c r="X92" s="37"/>
      <c r="Z92" s="97"/>
      <c r="AA92" s="97"/>
      <c r="AB92" s="97"/>
    </row>
    <row r="93" spans="1:28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40"/>
      <c r="V93" s="38"/>
      <c r="W93" s="43"/>
      <c r="X93" s="37"/>
      <c r="Z93" s="97"/>
      <c r="AA93" s="97"/>
      <c r="AB93" s="97"/>
    </row>
    <row r="94" spans="1:28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40"/>
      <c r="V94" s="38"/>
      <c r="W94" s="43"/>
      <c r="X94" s="37"/>
      <c r="Z94" s="97"/>
      <c r="AA94" s="97"/>
      <c r="AB94" s="97"/>
    </row>
    <row r="95" spans="1:28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40"/>
      <c r="V95" s="38"/>
      <c r="W95" s="43"/>
      <c r="X95" s="37"/>
      <c r="Z95" s="97"/>
      <c r="AA95" s="97"/>
      <c r="AB95" s="97"/>
    </row>
    <row r="96" spans="1:28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40"/>
      <c r="V96" s="38"/>
      <c r="W96" s="43"/>
      <c r="X96" s="37"/>
      <c r="Z96" s="97"/>
      <c r="AA96" s="97"/>
      <c r="AB96" s="97"/>
    </row>
    <row r="97" spans="1:28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40"/>
      <c r="V97" s="38"/>
      <c r="W97" s="43"/>
      <c r="X97" s="37"/>
      <c r="Z97" s="97"/>
      <c r="AA97" s="97"/>
      <c r="AB97" s="97"/>
    </row>
    <row r="98" spans="1:28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40"/>
      <c r="V98" s="38"/>
      <c r="W98" s="43"/>
      <c r="X98" s="37"/>
      <c r="Z98" s="97"/>
      <c r="AA98" s="97"/>
      <c r="AB98" s="97"/>
    </row>
    <row r="99" spans="1:28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40"/>
      <c r="V99" s="38"/>
      <c r="W99" s="43"/>
      <c r="X99" s="37"/>
      <c r="Z99" s="97"/>
      <c r="AA99" s="97"/>
      <c r="AB99" s="97"/>
    </row>
    <row r="100" spans="1:28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40"/>
      <c r="V100" s="38"/>
      <c r="W100" s="43"/>
      <c r="X100" s="37"/>
      <c r="Z100" s="97"/>
      <c r="AA100" s="97"/>
      <c r="AB100" s="97"/>
    </row>
    <row r="101" spans="1:28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40"/>
      <c r="V101" s="38"/>
      <c r="W101" s="43"/>
      <c r="X101" s="37"/>
      <c r="Z101" s="97"/>
      <c r="AA101" s="97"/>
      <c r="AB101" s="97"/>
    </row>
    <row r="102" spans="1:28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40"/>
      <c r="V102" s="38"/>
      <c r="W102" s="43"/>
      <c r="X102" s="37"/>
      <c r="Z102" s="97"/>
      <c r="AA102" s="97"/>
      <c r="AB102" s="97"/>
    </row>
    <row r="103" spans="1:28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40"/>
      <c r="V103" s="38"/>
      <c r="W103" s="43"/>
      <c r="X103" s="37"/>
      <c r="Z103" s="97"/>
      <c r="AA103" s="97"/>
      <c r="AB103" s="97"/>
    </row>
    <row r="104" spans="1:28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40"/>
      <c r="V104" s="38"/>
      <c r="W104" s="43"/>
      <c r="X104" s="37"/>
      <c r="Z104" s="97"/>
      <c r="AA104" s="97"/>
      <c r="AB104" s="97"/>
    </row>
    <row r="105" spans="1:28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40"/>
      <c r="V105" s="38"/>
      <c r="W105" s="43"/>
      <c r="X105" s="37"/>
      <c r="Z105" s="97"/>
      <c r="AA105" s="97"/>
      <c r="AB105" s="97"/>
    </row>
    <row r="106" spans="1:28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40"/>
      <c r="V106" s="38"/>
      <c r="W106" s="43"/>
      <c r="X106" s="37"/>
      <c r="Z106" s="97"/>
      <c r="AA106" s="97"/>
      <c r="AB106" s="97"/>
    </row>
    <row r="107" spans="1:28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40"/>
      <c r="V107" s="38"/>
      <c r="W107" s="43"/>
      <c r="X107" s="37"/>
      <c r="Z107" s="97"/>
      <c r="AA107" s="97"/>
      <c r="AB107" s="97"/>
    </row>
    <row r="108" spans="1:28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40"/>
      <c r="V108" s="38"/>
      <c r="W108" s="43"/>
      <c r="X108" s="37"/>
      <c r="Z108" s="97"/>
      <c r="AA108" s="97"/>
      <c r="AB108" s="97"/>
    </row>
    <row r="109" spans="1:28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40"/>
      <c r="V109" s="38"/>
      <c r="W109" s="43"/>
      <c r="X109" s="37"/>
      <c r="Z109" s="97"/>
      <c r="AA109" s="97"/>
      <c r="AB109" s="97"/>
    </row>
    <row r="110" spans="1:28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40"/>
      <c r="V110" s="38"/>
      <c r="W110" s="43"/>
      <c r="X110" s="37"/>
      <c r="Z110" s="97"/>
      <c r="AA110" s="97"/>
      <c r="AB110" s="97"/>
    </row>
    <row r="111" spans="1:28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40"/>
      <c r="V111" s="38"/>
      <c r="W111" s="43"/>
      <c r="X111" s="37"/>
      <c r="Z111" s="97"/>
      <c r="AA111" s="97"/>
      <c r="AB111" s="97"/>
    </row>
    <row r="112" spans="1:28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40"/>
      <c r="V112" s="38"/>
      <c r="W112" s="43"/>
      <c r="X112" s="37"/>
      <c r="Z112" s="97"/>
      <c r="AA112" s="97"/>
      <c r="AB112" s="97"/>
    </row>
    <row r="113" spans="1:28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40"/>
      <c r="V113" s="38"/>
      <c r="W113" s="43"/>
      <c r="X113" s="37"/>
      <c r="Z113" s="97"/>
      <c r="AA113" s="97"/>
      <c r="AB113" s="97"/>
    </row>
    <row r="114" spans="1:28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40"/>
      <c r="V114" s="38"/>
      <c r="W114" s="43"/>
      <c r="X114" s="37"/>
      <c r="Z114" s="97"/>
      <c r="AA114" s="97"/>
      <c r="AB114" s="97"/>
    </row>
    <row r="115" spans="1:28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40"/>
      <c r="V115" s="38"/>
      <c r="W115" s="43"/>
      <c r="X115" s="37"/>
      <c r="Z115" s="97"/>
      <c r="AA115" s="97"/>
      <c r="AB115" s="97"/>
    </row>
    <row r="116" spans="1:28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40"/>
      <c r="V116" s="38"/>
      <c r="W116" s="43"/>
      <c r="X116" s="37"/>
      <c r="Z116" s="97"/>
      <c r="AA116" s="97"/>
      <c r="AB116" s="97"/>
    </row>
    <row r="117" spans="1:28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40"/>
      <c r="V117" s="38"/>
      <c r="W117" s="43"/>
      <c r="X117" s="37"/>
      <c r="Z117" s="97"/>
      <c r="AA117" s="97"/>
      <c r="AB117" s="97"/>
    </row>
    <row r="118" spans="1:28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40"/>
      <c r="V118" s="38"/>
      <c r="W118" s="43"/>
      <c r="X118" s="37"/>
      <c r="Z118" s="97"/>
      <c r="AA118" s="97"/>
      <c r="AB118" s="97"/>
    </row>
    <row r="119" spans="1:28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40"/>
      <c r="V119" s="38"/>
      <c r="W119" s="43"/>
      <c r="X119" s="37"/>
      <c r="Z119" s="97"/>
      <c r="AA119" s="97"/>
      <c r="AB119" s="97"/>
    </row>
    <row r="120" spans="1:28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40"/>
      <c r="V120" s="38"/>
      <c r="W120" s="43"/>
      <c r="X120" s="37"/>
      <c r="Z120" s="97"/>
      <c r="AA120" s="97"/>
      <c r="AB120" s="97"/>
    </row>
    <row r="121" spans="1:28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40"/>
      <c r="V121" s="38"/>
      <c r="W121" s="43"/>
      <c r="X121" s="37"/>
      <c r="Z121" s="97"/>
      <c r="AA121" s="97"/>
      <c r="AB121" s="97"/>
    </row>
    <row r="122" spans="1:28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40"/>
      <c r="V122" s="38"/>
      <c r="W122" s="43"/>
      <c r="X122" s="37"/>
      <c r="Z122" s="97"/>
      <c r="AA122" s="97"/>
      <c r="AB122" s="97"/>
    </row>
    <row r="123" spans="1:28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40"/>
      <c r="V123" s="38"/>
      <c r="W123" s="43"/>
      <c r="X123" s="37"/>
      <c r="Z123" s="97"/>
      <c r="AA123" s="97"/>
      <c r="AB123" s="97"/>
    </row>
    <row r="124" spans="1:28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40"/>
      <c r="V124" s="38"/>
      <c r="W124" s="43"/>
      <c r="X124" s="37"/>
      <c r="Z124" s="97"/>
      <c r="AA124" s="97"/>
      <c r="AB124" s="97"/>
    </row>
    <row r="125" spans="1:28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40"/>
      <c r="V125" s="38"/>
      <c r="W125" s="43"/>
      <c r="X125" s="37"/>
      <c r="Z125" s="97"/>
      <c r="AA125" s="97"/>
      <c r="AB125" s="97"/>
    </row>
    <row r="126" spans="1:28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40"/>
      <c r="V126" s="38"/>
      <c r="W126" s="43"/>
      <c r="X126" s="37"/>
      <c r="Z126" s="97"/>
      <c r="AA126" s="97"/>
      <c r="AB126" s="97"/>
    </row>
    <row r="127" spans="1:28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40"/>
      <c r="V127" s="38"/>
      <c r="W127" s="43"/>
      <c r="X127" s="37"/>
      <c r="Z127" s="97"/>
      <c r="AA127" s="97"/>
      <c r="AB127" s="97"/>
    </row>
    <row r="128" spans="1:28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40"/>
      <c r="V128" s="38"/>
      <c r="W128" s="43"/>
      <c r="X128" s="37"/>
      <c r="Z128" s="97"/>
      <c r="AA128" s="97"/>
      <c r="AB128" s="97"/>
    </row>
    <row r="129" spans="1:28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40"/>
      <c r="V129" s="38"/>
      <c r="W129" s="43"/>
      <c r="X129" s="37"/>
      <c r="Z129" s="97"/>
      <c r="AA129" s="97"/>
      <c r="AB129" s="97"/>
    </row>
    <row r="130" spans="1:28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40"/>
      <c r="V130" s="38"/>
      <c r="W130" s="43"/>
      <c r="X130" s="37"/>
      <c r="Z130" s="97"/>
      <c r="AA130" s="97"/>
      <c r="AB130" s="97"/>
    </row>
    <row r="131" spans="1:28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40"/>
      <c r="V131" s="38"/>
      <c r="W131" s="43"/>
      <c r="X131" s="37"/>
      <c r="Z131" s="97"/>
      <c r="AA131" s="97"/>
      <c r="AB131" s="97"/>
    </row>
    <row r="132" spans="1:28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40"/>
      <c r="V132" s="38"/>
      <c r="W132" s="43"/>
      <c r="X132" s="37"/>
      <c r="Z132" s="97"/>
      <c r="AA132" s="97"/>
      <c r="AB132" s="97"/>
    </row>
    <row r="133" spans="1:28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40"/>
      <c r="V133" s="38"/>
      <c r="W133" s="43"/>
      <c r="X133" s="37"/>
      <c r="Z133" s="97"/>
      <c r="AA133" s="97"/>
      <c r="AB133" s="97"/>
    </row>
    <row r="134" spans="1:28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40"/>
      <c r="V134" s="38"/>
      <c r="W134" s="43"/>
      <c r="X134" s="37"/>
      <c r="Z134" s="97"/>
      <c r="AA134" s="97"/>
      <c r="AB134" s="97"/>
    </row>
    <row r="135" spans="1:28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40"/>
      <c r="V135" s="38"/>
      <c r="W135" s="43"/>
      <c r="X135" s="37"/>
      <c r="Z135" s="97"/>
      <c r="AA135" s="97"/>
      <c r="AB135" s="97"/>
    </row>
    <row r="136" spans="1:28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40"/>
      <c r="V136" s="38"/>
      <c r="W136" s="43"/>
      <c r="X136" s="37"/>
      <c r="Z136" s="97"/>
      <c r="AA136" s="97"/>
      <c r="AB136" s="97"/>
    </row>
    <row r="137" spans="1:28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40"/>
      <c r="V137" s="38"/>
      <c r="W137" s="43"/>
      <c r="X137" s="37"/>
      <c r="Z137" s="97"/>
      <c r="AA137" s="97"/>
      <c r="AB137" s="97"/>
    </row>
    <row r="138" spans="1:28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40"/>
      <c r="V138" s="38"/>
      <c r="W138" s="43"/>
      <c r="X138" s="37"/>
      <c r="Z138" s="97"/>
      <c r="AA138" s="97"/>
      <c r="AB138" s="97"/>
    </row>
    <row r="139" spans="1:28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40"/>
      <c r="V139" s="38"/>
      <c r="W139" s="43"/>
      <c r="X139" s="37"/>
      <c r="Z139" s="97"/>
      <c r="AA139" s="97"/>
      <c r="AB139" s="97"/>
    </row>
    <row r="140" spans="1:28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40"/>
      <c r="V140" s="38"/>
      <c r="W140" s="43"/>
      <c r="X140" s="37"/>
      <c r="Z140" s="97"/>
      <c r="AA140" s="97"/>
      <c r="AB140" s="97"/>
    </row>
    <row r="141" spans="1:28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40"/>
      <c r="V141" s="38"/>
      <c r="W141" s="43"/>
      <c r="X141" s="37"/>
      <c r="Z141" s="97"/>
      <c r="AA141" s="97"/>
      <c r="AB141" s="97"/>
    </row>
    <row r="142" spans="1:28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40"/>
      <c r="V142" s="38"/>
      <c r="W142" s="43"/>
      <c r="X142" s="37"/>
      <c r="Z142" s="97"/>
      <c r="AA142" s="97"/>
      <c r="AB142" s="97"/>
    </row>
    <row r="143" spans="1:28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40"/>
      <c r="V143" s="38"/>
      <c r="W143" s="43"/>
      <c r="X143" s="37"/>
      <c r="Z143" s="97"/>
      <c r="AA143" s="97"/>
      <c r="AB143" s="97"/>
    </row>
    <row r="144" spans="1:28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40"/>
      <c r="V144" s="38"/>
      <c r="W144" s="43"/>
      <c r="X144" s="37"/>
      <c r="Z144" s="97"/>
      <c r="AA144" s="97"/>
      <c r="AB144" s="97"/>
    </row>
    <row r="145" spans="1:28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40"/>
      <c r="V145" s="38"/>
      <c r="W145" s="43"/>
      <c r="X145" s="37"/>
      <c r="Z145" s="97"/>
      <c r="AA145" s="97"/>
      <c r="AB145" s="97"/>
    </row>
    <row r="146" spans="1:28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40"/>
      <c r="V146" s="38"/>
      <c r="W146" s="43"/>
      <c r="X146" s="37"/>
      <c r="Z146" s="97"/>
      <c r="AA146" s="97"/>
      <c r="AB146" s="97"/>
    </row>
    <row r="147" spans="1:28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40"/>
      <c r="V147" s="38"/>
      <c r="W147" s="43"/>
      <c r="X147" s="37"/>
      <c r="Z147" s="97"/>
      <c r="AA147" s="97"/>
      <c r="AB147" s="97"/>
    </row>
    <row r="148" spans="1:28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40"/>
      <c r="V148" s="38"/>
      <c r="W148" s="43"/>
      <c r="X148" s="37"/>
      <c r="Z148" s="97"/>
      <c r="AA148" s="97"/>
      <c r="AB148" s="97"/>
    </row>
    <row r="149" spans="1:28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40"/>
      <c r="V149" s="38"/>
      <c r="W149" s="43"/>
      <c r="X149" s="37"/>
      <c r="Z149" s="97"/>
      <c r="AA149" s="97"/>
      <c r="AB149" s="97"/>
    </row>
    <row r="150" spans="1:28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40"/>
      <c r="V150" s="38"/>
      <c r="W150" s="43"/>
      <c r="X150" s="37"/>
      <c r="Z150" s="97"/>
      <c r="AA150" s="97"/>
      <c r="AB150" s="97"/>
    </row>
    <row r="151" spans="1:28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40"/>
      <c r="V151" s="38"/>
      <c r="W151" s="43"/>
      <c r="X151" s="37"/>
      <c r="Z151" s="97"/>
      <c r="AA151" s="97"/>
      <c r="AB151" s="97"/>
    </row>
    <row r="152" spans="1:28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40"/>
      <c r="V152" s="38"/>
      <c r="W152" s="43"/>
      <c r="X152" s="37"/>
      <c r="Z152" s="97"/>
      <c r="AA152" s="97"/>
      <c r="AB152" s="97"/>
    </row>
    <row r="153" spans="1:28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40"/>
      <c r="V153" s="38"/>
      <c r="W153" s="43"/>
      <c r="X153" s="37"/>
      <c r="Z153" s="97"/>
      <c r="AA153" s="97"/>
      <c r="AB153" s="97"/>
    </row>
    <row r="154" spans="1:28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40"/>
      <c r="V154" s="38"/>
      <c r="W154" s="43"/>
      <c r="X154" s="37"/>
      <c r="Z154" s="97"/>
      <c r="AA154" s="97"/>
      <c r="AB154" s="97"/>
    </row>
    <row r="155" spans="1:28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40"/>
      <c r="V155" s="38"/>
      <c r="W155" s="43"/>
      <c r="X155" s="37"/>
      <c r="Z155" s="97"/>
      <c r="AA155" s="97"/>
      <c r="AB155" s="97"/>
    </row>
    <row r="156" spans="1:28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40"/>
      <c r="V156" s="38"/>
      <c r="W156" s="43"/>
      <c r="X156" s="37"/>
      <c r="Z156" s="97"/>
      <c r="AA156" s="97"/>
      <c r="AB156" s="97"/>
    </row>
    <row r="157" spans="1:28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40"/>
      <c r="V157" s="38"/>
      <c r="W157" s="43"/>
      <c r="X157" s="37"/>
      <c r="Z157" s="97"/>
      <c r="AA157" s="97"/>
      <c r="AB157" s="97"/>
    </row>
    <row r="158" spans="1:28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40"/>
      <c r="V158" s="38"/>
      <c r="W158" s="43"/>
      <c r="X158" s="37"/>
      <c r="Z158" s="97"/>
      <c r="AA158" s="97"/>
      <c r="AB158" s="97"/>
    </row>
    <row r="159" spans="1:28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40"/>
      <c r="V159" s="38"/>
      <c r="W159" s="43"/>
      <c r="X159" s="37"/>
      <c r="Z159" s="97"/>
      <c r="AA159" s="97"/>
      <c r="AB159" s="97"/>
    </row>
    <row r="160" spans="1:28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40"/>
      <c r="V160" s="38"/>
      <c r="W160" s="43"/>
      <c r="X160" s="37"/>
      <c r="Z160" s="97"/>
      <c r="AA160" s="97"/>
      <c r="AB160" s="97"/>
    </row>
    <row r="161" spans="1:28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40"/>
      <c r="V161" s="38"/>
      <c r="W161" s="43"/>
      <c r="X161" s="37"/>
      <c r="Z161" s="97"/>
      <c r="AA161" s="97"/>
      <c r="AB161" s="97"/>
    </row>
    <row r="162" spans="1:28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40"/>
      <c r="V162" s="38"/>
      <c r="W162" s="43"/>
      <c r="X162" s="37"/>
      <c r="Z162" s="97"/>
      <c r="AA162" s="97"/>
      <c r="AB162" s="97"/>
    </row>
    <row r="163" spans="1:28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40"/>
      <c r="V163" s="38"/>
      <c r="W163" s="43"/>
      <c r="X163" s="37"/>
      <c r="Z163" s="97"/>
      <c r="AA163" s="97"/>
      <c r="AB163" s="97"/>
    </row>
    <row r="164" spans="1:28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40"/>
      <c r="V164" s="38"/>
      <c r="W164" s="43"/>
      <c r="X164" s="37"/>
      <c r="Z164" s="97"/>
      <c r="AA164" s="97"/>
      <c r="AB164" s="97"/>
    </row>
    <row r="165" spans="1:28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40"/>
      <c r="V165" s="38"/>
      <c r="W165" s="43"/>
      <c r="X165" s="37"/>
      <c r="Z165" s="97"/>
      <c r="AA165" s="97"/>
      <c r="AB165" s="97"/>
    </row>
    <row r="166" spans="1:28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40"/>
      <c r="V166" s="38"/>
      <c r="W166" s="43"/>
      <c r="X166" s="37"/>
      <c r="Z166" s="97"/>
      <c r="AA166" s="97"/>
      <c r="AB166" s="97"/>
    </row>
    <row r="167" spans="1:28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40"/>
      <c r="V167" s="38"/>
      <c r="W167" s="43"/>
      <c r="X167" s="37"/>
      <c r="Z167" s="97"/>
      <c r="AA167" s="97"/>
      <c r="AB167" s="97"/>
    </row>
    <row r="168" spans="1:28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40"/>
      <c r="V168" s="38"/>
      <c r="W168" s="43"/>
      <c r="X168" s="37"/>
      <c r="Z168" s="97"/>
      <c r="AA168" s="97"/>
      <c r="AB168" s="97"/>
    </row>
    <row r="169" spans="1:28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40"/>
      <c r="V169" s="38"/>
      <c r="W169" s="43"/>
      <c r="X169" s="37"/>
      <c r="Z169" s="97"/>
      <c r="AA169" s="97"/>
      <c r="AB169" s="97"/>
    </row>
    <row r="170" spans="1:28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40"/>
      <c r="V170" s="38"/>
      <c r="W170" s="43"/>
      <c r="X170" s="37"/>
      <c r="Z170" s="97"/>
      <c r="AA170" s="97"/>
      <c r="AB170" s="97"/>
    </row>
    <row r="171" spans="1:28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40"/>
      <c r="V171" s="38"/>
      <c r="W171" s="43"/>
      <c r="X171" s="37"/>
      <c r="Z171" s="97"/>
      <c r="AA171" s="97"/>
      <c r="AB171" s="97"/>
    </row>
    <row r="172" spans="1:28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40"/>
      <c r="V172" s="38"/>
      <c r="W172" s="43"/>
      <c r="X172" s="37"/>
      <c r="Z172" s="97"/>
      <c r="AA172" s="97"/>
      <c r="AB172" s="97"/>
    </row>
    <row r="173" spans="1:28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40"/>
      <c r="V173" s="38"/>
      <c r="W173" s="43"/>
      <c r="X173" s="37"/>
      <c r="Z173" s="97"/>
      <c r="AA173" s="97"/>
      <c r="AB173" s="97"/>
    </row>
    <row r="174" spans="1:28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40"/>
      <c r="V174" s="38"/>
      <c r="W174" s="43"/>
      <c r="X174" s="37"/>
      <c r="Z174" s="97"/>
      <c r="AA174" s="97"/>
      <c r="AB174" s="97"/>
    </row>
    <row r="175" spans="1:28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40"/>
      <c r="V175" s="38"/>
      <c r="W175" s="43"/>
      <c r="X175" s="37"/>
      <c r="Z175" s="97"/>
      <c r="AA175" s="97"/>
      <c r="AB175" s="97"/>
    </row>
    <row r="176" spans="1:28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40"/>
      <c r="V176" s="38"/>
      <c r="W176" s="43"/>
      <c r="X176" s="37"/>
      <c r="Z176" s="97"/>
      <c r="AA176" s="97"/>
      <c r="AB176" s="97"/>
    </row>
    <row r="177" spans="1:28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40"/>
      <c r="V177" s="38"/>
      <c r="W177" s="43"/>
      <c r="X177" s="37"/>
      <c r="Z177" s="97"/>
      <c r="AA177" s="97"/>
      <c r="AB177" s="97"/>
    </row>
    <row r="178" spans="1:28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40"/>
      <c r="V178" s="38"/>
      <c r="W178" s="43"/>
      <c r="X178" s="37"/>
      <c r="Z178" s="97"/>
      <c r="AA178" s="97"/>
      <c r="AB178" s="97"/>
    </row>
    <row r="179" spans="1:28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40"/>
      <c r="V179" s="38"/>
      <c r="W179" s="43"/>
      <c r="X179" s="37"/>
      <c r="Z179" s="97"/>
      <c r="AA179" s="97"/>
      <c r="AB179" s="97"/>
    </row>
    <row r="180" spans="1:28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40"/>
      <c r="V180" s="38"/>
      <c r="W180" s="43"/>
      <c r="X180" s="37"/>
      <c r="Z180" s="97"/>
      <c r="AA180" s="97"/>
      <c r="AB180" s="97"/>
    </row>
    <row r="181" spans="1:28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40"/>
      <c r="V181" s="38"/>
      <c r="W181" s="43"/>
      <c r="X181" s="37"/>
      <c r="Z181" s="97"/>
      <c r="AA181" s="97"/>
      <c r="AB181" s="97"/>
    </row>
    <row r="182" spans="1:28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40"/>
      <c r="V182" s="38"/>
      <c r="W182" s="43"/>
      <c r="X182" s="37"/>
      <c r="Z182" s="97"/>
      <c r="AA182" s="97"/>
      <c r="AB182" s="97"/>
    </row>
    <row r="183" spans="1:28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40"/>
      <c r="V183" s="38"/>
      <c r="W183" s="43"/>
      <c r="X183" s="37"/>
      <c r="Z183" s="97"/>
      <c r="AA183" s="97"/>
      <c r="AB183" s="97"/>
    </row>
    <row r="184" spans="1:28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40"/>
      <c r="V184" s="38"/>
      <c r="W184" s="43"/>
      <c r="X184" s="37"/>
      <c r="Z184" s="97"/>
      <c r="AA184" s="97"/>
      <c r="AB184" s="97"/>
    </row>
    <row r="185" spans="1:28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40"/>
      <c r="V185" s="38"/>
      <c r="W185" s="43"/>
      <c r="X185" s="37"/>
      <c r="Z185" s="97"/>
      <c r="AA185" s="97"/>
      <c r="AB185" s="97"/>
    </row>
    <row r="186" spans="1:28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40"/>
      <c r="V186" s="38"/>
      <c r="W186" s="43"/>
      <c r="X186" s="37"/>
      <c r="Z186" s="97"/>
      <c r="AA186" s="97"/>
      <c r="AB186" s="97"/>
    </row>
    <row r="187" spans="1:28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40"/>
      <c r="V187" s="38"/>
      <c r="W187" s="43"/>
      <c r="X187" s="37"/>
      <c r="Z187" s="97"/>
      <c r="AA187" s="97"/>
      <c r="AB187" s="97"/>
    </row>
    <row r="188" spans="1:28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40"/>
      <c r="V188" s="38"/>
      <c r="W188" s="43"/>
      <c r="X188" s="37"/>
      <c r="Z188" s="97"/>
      <c r="AA188" s="97"/>
      <c r="AB188" s="97"/>
    </row>
    <row r="189" spans="1:28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40"/>
      <c r="V189" s="38"/>
      <c r="W189" s="43"/>
      <c r="X189" s="37"/>
      <c r="Z189" s="97"/>
      <c r="AA189" s="97"/>
      <c r="AB189" s="97"/>
    </row>
    <row r="190" spans="1:28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40"/>
      <c r="V190" s="38"/>
      <c r="W190" s="43"/>
      <c r="X190" s="37"/>
      <c r="Z190" s="97"/>
      <c r="AA190" s="97"/>
      <c r="AB190" s="97"/>
    </row>
    <row r="191" spans="1:28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40"/>
      <c r="V191" s="38"/>
      <c r="W191" s="43"/>
      <c r="X191" s="37"/>
      <c r="Z191" s="97"/>
      <c r="AA191" s="97"/>
      <c r="AB191" s="97"/>
    </row>
    <row r="192" spans="1:28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40"/>
      <c r="V192" s="38"/>
      <c r="W192" s="43"/>
      <c r="X192" s="37"/>
      <c r="Z192" s="97"/>
      <c r="AA192" s="97"/>
      <c r="AB192" s="97"/>
    </row>
    <row r="193" spans="1:28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40"/>
      <c r="V193" s="38"/>
      <c r="W193" s="43"/>
      <c r="X193" s="37"/>
      <c r="Z193" s="97"/>
      <c r="AA193" s="97"/>
      <c r="AB193" s="97"/>
    </row>
    <row r="194" spans="1:28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40"/>
      <c r="V194" s="38"/>
      <c r="W194" s="43"/>
      <c r="X194" s="37"/>
      <c r="Z194" s="97"/>
      <c r="AA194" s="97"/>
      <c r="AB194" s="97"/>
    </row>
    <row r="195" spans="1:28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40"/>
      <c r="V195" s="38"/>
      <c r="W195" s="43"/>
      <c r="X195" s="37"/>
      <c r="Z195" s="97"/>
      <c r="AA195" s="97"/>
      <c r="AB195" s="97"/>
    </row>
    <row r="196" spans="1:28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40"/>
      <c r="V196" s="38"/>
      <c r="W196" s="43"/>
      <c r="X196" s="37"/>
      <c r="Z196" s="97"/>
      <c r="AA196" s="97"/>
      <c r="AB196" s="97"/>
    </row>
    <row r="197" spans="1:28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40"/>
      <c r="V197" s="38"/>
      <c r="W197" s="43"/>
      <c r="X197" s="37"/>
      <c r="Z197" s="97"/>
      <c r="AA197" s="97"/>
      <c r="AB197" s="97"/>
    </row>
    <row r="198" spans="1:28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40"/>
      <c r="V198" s="38"/>
      <c r="W198" s="43"/>
      <c r="X198" s="37"/>
      <c r="Z198" s="97"/>
      <c r="AA198" s="97"/>
      <c r="AB198" s="97"/>
    </row>
    <row r="199" spans="1:28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40"/>
      <c r="V199" s="38"/>
      <c r="W199" s="43"/>
      <c r="X199" s="37"/>
      <c r="Z199" s="97"/>
      <c r="AA199" s="97"/>
      <c r="AB199" s="97"/>
    </row>
    <row r="200" spans="1:28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40"/>
      <c r="V200" s="38"/>
      <c r="W200" s="43"/>
      <c r="X200" s="37"/>
      <c r="Z200" s="97"/>
      <c r="AA200" s="97"/>
      <c r="AB200" s="97"/>
    </row>
    <row r="201" spans="1:28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40"/>
      <c r="V201" s="38"/>
      <c r="W201" s="43"/>
      <c r="X201" s="37"/>
      <c r="Z201" s="97"/>
      <c r="AA201" s="97"/>
      <c r="AB201" s="97"/>
    </row>
    <row r="202" spans="1:28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40"/>
      <c r="V202" s="38"/>
      <c r="W202" s="43"/>
      <c r="X202" s="37"/>
      <c r="Z202" s="97"/>
      <c r="AA202" s="97"/>
      <c r="AB202" s="97"/>
    </row>
    <row r="203" spans="1:28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40"/>
      <c r="V203" s="38"/>
      <c r="W203" s="43"/>
      <c r="X203" s="37"/>
      <c r="Z203" s="97"/>
      <c r="AA203" s="97"/>
      <c r="AB203" s="97"/>
    </row>
    <row r="204" spans="1:28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40"/>
      <c r="V204" s="38"/>
      <c r="W204" s="43"/>
      <c r="X204" s="37"/>
      <c r="Z204" s="97"/>
      <c r="AA204" s="97"/>
      <c r="AB204" s="97"/>
    </row>
    <row r="205" spans="1:28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40"/>
      <c r="V205" s="38"/>
      <c r="W205" s="43"/>
      <c r="X205" s="37"/>
      <c r="Z205" s="97"/>
      <c r="AA205" s="97"/>
      <c r="AB205" s="97"/>
    </row>
    <row r="206" spans="1:28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40"/>
      <c r="V206" s="38"/>
      <c r="W206" s="43"/>
      <c r="X206" s="37"/>
      <c r="Z206" s="97"/>
      <c r="AA206" s="97"/>
      <c r="AB206" s="97"/>
    </row>
    <row r="207" spans="1:28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40"/>
      <c r="V207" s="38"/>
      <c r="W207" s="43"/>
      <c r="X207" s="37"/>
      <c r="Z207" s="97"/>
      <c r="AA207" s="97"/>
      <c r="AB207" s="97"/>
    </row>
    <row r="208" spans="1:28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40"/>
      <c r="V208" s="38"/>
      <c r="W208" s="43"/>
      <c r="X208" s="37"/>
      <c r="Z208" s="97"/>
      <c r="AA208" s="97"/>
      <c r="AB208" s="97"/>
    </row>
    <row r="209" spans="1:28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40"/>
      <c r="V209" s="38"/>
      <c r="W209" s="43"/>
      <c r="X209" s="37"/>
      <c r="Z209" s="97"/>
      <c r="AA209" s="97"/>
      <c r="AB209" s="97"/>
    </row>
    <row r="210" spans="1:28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40"/>
      <c r="V210" s="38"/>
      <c r="W210" s="43"/>
      <c r="X210" s="37"/>
      <c r="Z210" s="97"/>
      <c r="AA210" s="97"/>
      <c r="AB210" s="97"/>
    </row>
    <row r="211" spans="1:28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40"/>
      <c r="V211" s="38"/>
      <c r="W211" s="43"/>
      <c r="X211" s="37"/>
      <c r="Z211" s="97"/>
      <c r="AA211" s="97"/>
      <c r="AB211" s="97"/>
    </row>
    <row r="212" spans="1:28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40"/>
      <c r="V212" s="38"/>
      <c r="W212" s="43"/>
      <c r="X212" s="37"/>
      <c r="Z212" s="97"/>
      <c r="AA212" s="97"/>
      <c r="AB212" s="97"/>
    </row>
    <row r="213" spans="1:28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40"/>
      <c r="V213" s="38"/>
      <c r="W213" s="43"/>
      <c r="X213" s="37"/>
      <c r="Z213" s="97"/>
      <c r="AA213" s="97"/>
      <c r="AB213" s="97"/>
    </row>
    <row r="214" spans="1:28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40"/>
      <c r="V214" s="38"/>
      <c r="W214" s="43"/>
      <c r="X214" s="37"/>
      <c r="Z214" s="97"/>
      <c r="AA214" s="97"/>
      <c r="AB214" s="97"/>
    </row>
    <row r="215" spans="1:28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40"/>
      <c r="V215" s="38"/>
      <c r="W215" s="43"/>
      <c r="X215" s="37"/>
      <c r="Z215" s="97"/>
      <c r="AA215" s="97"/>
      <c r="AB215" s="97"/>
    </row>
    <row r="216" spans="1:28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40"/>
      <c r="V216" s="38"/>
      <c r="W216" s="43"/>
      <c r="X216" s="37"/>
      <c r="Z216" s="97"/>
      <c r="AA216" s="97"/>
      <c r="AB216" s="97"/>
    </row>
    <row r="217" spans="1:28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40"/>
      <c r="V217" s="38"/>
      <c r="W217" s="43"/>
      <c r="X217" s="37"/>
      <c r="Z217" s="97"/>
      <c r="AA217" s="97"/>
      <c r="AB217" s="97"/>
    </row>
    <row r="218" spans="1:28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40"/>
      <c r="V218" s="38"/>
      <c r="W218" s="43"/>
      <c r="X218" s="37"/>
      <c r="Z218" s="97"/>
      <c r="AA218" s="97"/>
      <c r="AB218" s="97"/>
    </row>
    <row r="219" spans="1:28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40"/>
      <c r="V219" s="38"/>
      <c r="W219" s="43"/>
      <c r="X219" s="37"/>
      <c r="Z219" s="97"/>
      <c r="AA219" s="97"/>
      <c r="AB219" s="97"/>
    </row>
    <row r="220" spans="1:28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40"/>
      <c r="V220" s="38"/>
      <c r="W220" s="43"/>
      <c r="X220" s="37"/>
      <c r="Z220" s="97"/>
      <c r="AA220" s="97"/>
      <c r="AB220" s="97"/>
    </row>
    <row r="221" spans="1:28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40"/>
      <c r="V221" s="38"/>
      <c r="W221" s="43"/>
      <c r="X221" s="37"/>
      <c r="Z221" s="97"/>
      <c r="AA221" s="97"/>
      <c r="AB221" s="97"/>
    </row>
    <row r="222" spans="1:28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40"/>
      <c r="V222" s="38"/>
      <c r="W222" s="43"/>
      <c r="X222" s="37"/>
      <c r="Z222" s="97"/>
      <c r="AA222" s="97"/>
      <c r="AB222" s="97"/>
    </row>
    <row r="223" spans="1:28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40"/>
      <c r="V223" s="38"/>
      <c r="W223" s="43"/>
      <c r="X223" s="37"/>
      <c r="Z223" s="97"/>
      <c r="AA223" s="97"/>
      <c r="AB223" s="97"/>
    </row>
    <row r="224" spans="1:28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40"/>
      <c r="V224" s="38"/>
      <c r="W224" s="43"/>
      <c r="X224" s="37"/>
      <c r="Z224" s="97"/>
      <c r="AA224" s="97"/>
      <c r="AB224" s="97"/>
    </row>
    <row r="225" spans="1:28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40"/>
      <c r="V225" s="38"/>
      <c r="W225" s="43"/>
      <c r="X225" s="37"/>
      <c r="Z225" s="97"/>
      <c r="AA225" s="97"/>
      <c r="AB225" s="97"/>
    </row>
    <row r="226" spans="1:28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40"/>
      <c r="V226" s="38"/>
      <c r="W226" s="43"/>
      <c r="X226" s="37"/>
      <c r="Z226" s="97"/>
      <c r="AA226" s="97"/>
      <c r="AB226" s="97"/>
    </row>
    <row r="227" spans="1:28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40"/>
      <c r="V227" s="38"/>
      <c r="W227" s="43"/>
      <c r="X227" s="37"/>
      <c r="Z227" s="97"/>
      <c r="AA227" s="97"/>
      <c r="AB227" s="97"/>
    </row>
    <row r="228" spans="1:28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40"/>
      <c r="V228" s="38"/>
      <c r="W228" s="43"/>
      <c r="X228" s="37"/>
      <c r="Z228" s="97"/>
      <c r="AA228" s="97"/>
      <c r="AB228" s="97"/>
    </row>
    <row r="229" spans="1:28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40"/>
      <c r="V229" s="38"/>
      <c r="W229" s="43"/>
      <c r="X229" s="37"/>
      <c r="Z229" s="97"/>
      <c r="AA229" s="97"/>
      <c r="AB229" s="97"/>
    </row>
    <row r="230" spans="1:28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40"/>
      <c r="V230" s="38"/>
      <c r="W230" s="43"/>
      <c r="X230" s="37"/>
      <c r="Z230" s="97"/>
      <c r="AA230" s="97"/>
      <c r="AB230" s="97"/>
    </row>
    <row r="231" spans="1:28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40"/>
      <c r="V231" s="38"/>
      <c r="W231" s="43"/>
      <c r="X231" s="37"/>
      <c r="Z231" s="97"/>
      <c r="AA231" s="97"/>
      <c r="AB231" s="97"/>
    </row>
    <row r="232" spans="1:28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40"/>
      <c r="V232" s="38"/>
      <c r="W232" s="43"/>
      <c r="X232" s="37"/>
      <c r="Z232" s="97"/>
      <c r="AA232" s="97"/>
      <c r="AB232" s="97"/>
    </row>
    <row r="233" spans="1:28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40"/>
      <c r="V233" s="38"/>
      <c r="W233" s="43"/>
      <c r="X233" s="37"/>
      <c r="Z233" s="97"/>
      <c r="AA233" s="97"/>
      <c r="AB233" s="97"/>
    </row>
    <row r="234" spans="1:28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40"/>
      <c r="V234" s="38"/>
      <c r="W234" s="43"/>
      <c r="X234" s="37"/>
      <c r="Z234" s="97"/>
      <c r="AA234" s="97"/>
      <c r="AB234" s="97"/>
    </row>
    <row r="235" spans="1:28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40"/>
      <c r="V235" s="38"/>
      <c r="W235" s="43"/>
      <c r="X235" s="37"/>
      <c r="Z235" s="97"/>
      <c r="AA235" s="97"/>
      <c r="AB235" s="97"/>
    </row>
    <row r="236" spans="1:28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40"/>
      <c r="V236" s="38"/>
      <c r="W236" s="43"/>
      <c r="X236" s="37"/>
      <c r="Z236" s="97"/>
      <c r="AA236" s="97"/>
      <c r="AB236" s="97"/>
    </row>
    <row r="237" spans="1:28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40"/>
      <c r="V237" s="38"/>
      <c r="W237" s="43"/>
      <c r="X237" s="37"/>
      <c r="Z237" s="97"/>
      <c r="AA237" s="97"/>
      <c r="AB237" s="97"/>
    </row>
    <row r="238" spans="1:28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40"/>
      <c r="V238" s="38"/>
      <c r="W238" s="43"/>
      <c r="X238" s="37"/>
      <c r="Z238" s="97"/>
      <c r="AA238" s="97"/>
      <c r="AB238" s="97"/>
    </row>
    <row r="239" spans="1:28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40"/>
      <c r="V239" s="38"/>
      <c r="W239" s="43"/>
      <c r="X239" s="37"/>
      <c r="Z239" s="97"/>
      <c r="AA239" s="97"/>
      <c r="AB239" s="97"/>
    </row>
    <row r="240" spans="1:28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40"/>
      <c r="V240" s="38"/>
      <c r="W240" s="43"/>
      <c r="X240" s="37"/>
      <c r="Z240" s="97"/>
      <c r="AA240" s="97"/>
      <c r="AB240" s="97"/>
    </row>
    <row r="241" spans="1:28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40"/>
      <c r="V241" s="38"/>
      <c r="W241" s="43"/>
      <c r="X241" s="37"/>
      <c r="Z241" s="97"/>
      <c r="AA241" s="97"/>
      <c r="AB241" s="97"/>
    </row>
    <row r="242" spans="1:28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40"/>
      <c r="V242" s="38"/>
      <c r="W242" s="43"/>
      <c r="X242" s="37"/>
      <c r="Z242" s="97"/>
      <c r="AA242" s="97"/>
      <c r="AB242" s="97"/>
    </row>
    <row r="243" spans="1:28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40"/>
      <c r="V243" s="38"/>
      <c r="W243" s="43"/>
      <c r="X243" s="37"/>
      <c r="Z243" s="97"/>
      <c r="AA243" s="97"/>
      <c r="AB243" s="97"/>
    </row>
    <row r="244" spans="1:28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40"/>
      <c r="V244" s="38"/>
      <c r="W244" s="43"/>
      <c r="X244" s="37"/>
      <c r="Z244" s="97"/>
      <c r="AA244" s="97"/>
      <c r="AB244" s="97"/>
    </row>
    <row r="245" spans="1:28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40"/>
      <c r="V245" s="38"/>
      <c r="W245" s="43"/>
      <c r="X245" s="37"/>
      <c r="Z245" s="97"/>
      <c r="AA245" s="97"/>
      <c r="AB245" s="97"/>
    </row>
    <row r="246" spans="1:28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40"/>
      <c r="V246" s="38"/>
      <c r="W246" s="43"/>
      <c r="X246" s="37"/>
      <c r="Z246" s="97"/>
      <c r="AA246" s="97"/>
      <c r="AB246" s="97"/>
    </row>
    <row r="247" spans="1:28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40"/>
      <c r="V247" s="38"/>
      <c r="W247" s="43"/>
      <c r="X247" s="37"/>
      <c r="Z247" s="97"/>
      <c r="AA247" s="97"/>
      <c r="AB247" s="97"/>
    </row>
    <row r="248" spans="1:28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40"/>
      <c r="V248" s="38"/>
      <c r="W248" s="43"/>
      <c r="X248" s="37"/>
      <c r="Z248" s="97"/>
      <c r="AA248" s="97"/>
      <c r="AB248" s="97"/>
    </row>
    <row r="249" spans="1:28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40"/>
      <c r="V249" s="38"/>
      <c r="W249" s="43"/>
      <c r="X249" s="37"/>
      <c r="Z249" s="97"/>
      <c r="AA249" s="97"/>
      <c r="AB249" s="97"/>
    </row>
    <row r="250" spans="1:28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40"/>
      <c r="V250" s="38"/>
      <c r="W250" s="43"/>
      <c r="X250" s="37"/>
      <c r="Z250" s="97"/>
      <c r="AA250" s="97"/>
      <c r="AB250" s="97"/>
    </row>
    <row r="251" spans="1:28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40"/>
      <c r="V251" s="38"/>
      <c r="W251" s="43"/>
      <c r="X251" s="37"/>
      <c r="Z251" s="97"/>
      <c r="AA251" s="97"/>
      <c r="AB251" s="97"/>
    </row>
    <row r="252" spans="1:28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40"/>
      <c r="V252" s="38"/>
      <c r="W252" s="43"/>
      <c r="X252" s="37"/>
      <c r="Z252" s="97"/>
      <c r="AA252" s="97"/>
      <c r="AB252" s="97"/>
    </row>
    <row r="253" spans="1:28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40"/>
      <c r="V253" s="38"/>
      <c r="W253" s="43"/>
      <c r="X253" s="37"/>
      <c r="Z253" s="97"/>
      <c r="AA253" s="97"/>
      <c r="AB253" s="97"/>
    </row>
    <row r="254" spans="1:28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40"/>
      <c r="V254" s="38"/>
      <c r="W254" s="43"/>
      <c r="X254" s="37"/>
      <c r="Z254" s="97"/>
      <c r="AA254" s="97"/>
      <c r="AB254" s="97"/>
    </row>
    <row r="255" spans="1:28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40"/>
      <c r="V255" s="38"/>
      <c r="W255" s="43"/>
      <c r="X255" s="37"/>
      <c r="Z255" s="97"/>
      <c r="AA255" s="97"/>
      <c r="AB255" s="97"/>
    </row>
    <row r="256" spans="1:28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40"/>
      <c r="V256" s="38"/>
      <c r="W256" s="43"/>
      <c r="X256" s="37"/>
      <c r="Z256" s="97"/>
      <c r="AA256" s="97"/>
      <c r="AB256" s="97"/>
    </row>
    <row r="257" spans="1:28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40"/>
      <c r="V257" s="38"/>
      <c r="W257" s="43"/>
      <c r="X257" s="37"/>
      <c r="Z257" s="97"/>
      <c r="AA257" s="97"/>
      <c r="AB257" s="97"/>
    </row>
    <row r="258" spans="1:28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40"/>
      <c r="V258" s="38"/>
      <c r="W258" s="43"/>
      <c r="X258" s="37"/>
      <c r="Z258" s="97"/>
      <c r="AA258" s="97"/>
      <c r="AB258" s="97"/>
    </row>
    <row r="259" spans="1:28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40"/>
      <c r="V259" s="38"/>
      <c r="W259" s="43"/>
      <c r="X259" s="37"/>
      <c r="Z259" s="97"/>
      <c r="AA259" s="97"/>
      <c r="AB259" s="97"/>
    </row>
    <row r="260" spans="1:28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40"/>
      <c r="V260" s="38"/>
      <c r="W260" s="43"/>
      <c r="X260" s="37"/>
      <c r="Z260" s="97"/>
      <c r="AA260" s="97"/>
      <c r="AB260" s="97"/>
    </row>
    <row r="261" spans="1:28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40"/>
      <c r="V261" s="38"/>
      <c r="W261" s="43"/>
      <c r="X261" s="37"/>
      <c r="Z261" s="97"/>
      <c r="AA261" s="97"/>
      <c r="AB261" s="97"/>
    </row>
    <row r="262" spans="1:28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40"/>
      <c r="V262" s="38"/>
      <c r="W262" s="43"/>
      <c r="X262" s="37"/>
      <c r="Z262" s="97"/>
      <c r="AA262" s="97"/>
      <c r="AB262" s="97"/>
    </row>
    <row r="263" spans="1:28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40"/>
      <c r="V263" s="38"/>
      <c r="W263" s="43"/>
      <c r="X263" s="37"/>
      <c r="Z263" s="97"/>
      <c r="AA263" s="97"/>
      <c r="AB263" s="97"/>
    </row>
    <row r="264" spans="1:28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40"/>
      <c r="V264" s="38"/>
      <c r="W264" s="43"/>
      <c r="X264" s="37"/>
      <c r="Z264" s="97"/>
      <c r="AA264" s="97"/>
      <c r="AB264" s="97"/>
    </row>
    <row r="265" spans="1:28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40"/>
      <c r="V265" s="38"/>
      <c r="W265" s="43"/>
      <c r="X265" s="37"/>
      <c r="Z265" s="97"/>
      <c r="AA265" s="97"/>
      <c r="AB265" s="97"/>
    </row>
    <row r="266" spans="1:28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40"/>
      <c r="V266" s="38"/>
      <c r="W266" s="43"/>
      <c r="X266" s="37"/>
      <c r="Z266" s="97"/>
      <c r="AA266" s="97"/>
      <c r="AB266" s="97"/>
    </row>
    <row r="267" spans="1:28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40"/>
      <c r="V267" s="38"/>
      <c r="W267" s="43"/>
      <c r="X267" s="37"/>
      <c r="Z267" s="97"/>
      <c r="AA267" s="97"/>
      <c r="AB267" s="97"/>
    </row>
    <row r="268" spans="1:28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40"/>
      <c r="V268" s="38"/>
      <c r="W268" s="43"/>
      <c r="X268" s="37"/>
      <c r="Z268" s="97"/>
      <c r="AA268" s="97"/>
      <c r="AB268" s="97"/>
    </row>
    <row r="269" spans="1:28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40"/>
      <c r="V269" s="38"/>
      <c r="W269" s="43"/>
      <c r="X269" s="37"/>
      <c r="Z269" s="97"/>
      <c r="AA269" s="97"/>
      <c r="AB269" s="97"/>
    </row>
    <row r="270" spans="1:28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40"/>
      <c r="V270" s="38"/>
      <c r="W270" s="43"/>
      <c r="X270" s="37"/>
      <c r="Z270" s="97"/>
      <c r="AA270" s="97"/>
      <c r="AB270" s="97"/>
    </row>
    <row r="271" spans="1:28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40"/>
      <c r="V271" s="38"/>
      <c r="W271" s="43"/>
      <c r="X271" s="37"/>
      <c r="Z271" s="97"/>
      <c r="AA271" s="97"/>
      <c r="AB271" s="97"/>
    </row>
    <row r="272" spans="1:28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40"/>
      <c r="V272" s="38"/>
      <c r="W272" s="43"/>
      <c r="X272" s="37"/>
      <c r="Z272" s="97"/>
      <c r="AA272" s="97"/>
      <c r="AB272" s="97"/>
    </row>
    <row r="273" spans="1:28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40"/>
      <c r="V273" s="38"/>
      <c r="W273" s="43"/>
      <c r="X273" s="37"/>
      <c r="Z273" s="97"/>
      <c r="AA273" s="97"/>
      <c r="AB273" s="97"/>
    </row>
    <row r="274" spans="1:28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40"/>
      <c r="V274" s="38"/>
      <c r="W274" s="43"/>
      <c r="X274" s="37"/>
      <c r="Z274" s="97"/>
      <c r="AA274" s="97"/>
      <c r="AB274" s="97"/>
    </row>
    <row r="275" spans="1:28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40"/>
      <c r="V275" s="38"/>
      <c r="W275" s="43"/>
      <c r="X275" s="37"/>
      <c r="Z275" s="97"/>
      <c r="AA275" s="97"/>
      <c r="AB275" s="97"/>
    </row>
    <row r="276" spans="1:28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40"/>
      <c r="V276" s="38"/>
      <c r="W276" s="43"/>
      <c r="X276" s="37"/>
      <c r="Z276" s="97"/>
      <c r="AA276" s="97"/>
      <c r="AB276" s="97"/>
    </row>
    <row r="277" spans="1:28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40"/>
      <c r="V277" s="38"/>
      <c r="W277" s="43"/>
      <c r="X277" s="37"/>
      <c r="Z277" s="97"/>
      <c r="AA277" s="97"/>
      <c r="AB277" s="97"/>
    </row>
    <row r="278" spans="1:28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40"/>
      <c r="V278" s="38"/>
      <c r="W278" s="43"/>
      <c r="X278" s="37"/>
      <c r="Z278" s="97"/>
      <c r="AA278" s="97"/>
      <c r="AB278" s="97"/>
    </row>
    <row r="279" spans="1:28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40"/>
      <c r="V279" s="38"/>
      <c r="W279" s="43"/>
      <c r="X279" s="37"/>
      <c r="Z279" s="97"/>
      <c r="AA279" s="97"/>
      <c r="AB279" s="97"/>
    </row>
    <row r="280" spans="1:28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40"/>
      <c r="V280" s="38"/>
      <c r="W280" s="43"/>
      <c r="X280" s="37"/>
      <c r="Z280" s="97"/>
      <c r="AA280" s="97"/>
      <c r="AB280" s="97"/>
    </row>
    <row r="281" spans="1:28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40"/>
      <c r="V281" s="38"/>
      <c r="W281" s="43"/>
      <c r="X281" s="37"/>
      <c r="Z281" s="97"/>
      <c r="AA281" s="97"/>
      <c r="AB281" s="97"/>
    </row>
    <row r="282" spans="1:28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40"/>
      <c r="V282" s="38"/>
      <c r="W282" s="43"/>
      <c r="X282" s="37"/>
      <c r="Z282" s="97"/>
      <c r="AA282" s="97"/>
      <c r="AB282" s="97"/>
    </row>
    <row r="283" spans="1:28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40"/>
      <c r="V283" s="38"/>
      <c r="W283" s="43"/>
      <c r="X283" s="37"/>
      <c r="Z283" s="97"/>
      <c r="AA283" s="97"/>
      <c r="AB283" s="97"/>
    </row>
    <row r="284" spans="1:28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40"/>
      <c r="V284" s="38"/>
      <c r="W284" s="43"/>
      <c r="X284" s="37"/>
      <c r="Z284" s="97"/>
      <c r="AA284" s="97"/>
      <c r="AB284" s="97"/>
    </row>
    <row r="285" spans="1:28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40"/>
      <c r="V285" s="38"/>
      <c r="W285" s="43"/>
      <c r="X285" s="37"/>
      <c r="Z285" s="97"/>
      <c r="AA285" s="97"/>
      <c r="AB285" s="97"/>
    </row>
    <row r="286" spans="1:28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40"/>
      <c r="V286" s="38"/>
      <c r="W286" s="43"/>
      <c r="X286" s="37"/>
      <c r="Z286" s="97"/>
      <c r="AA286" s="97"/>
      <c r="AB286" s="97"/>
    </row>
    <row r="287" spans="1:28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40"/>
      <c r="V287" s="38"/>
      <c r="W287" s="43"/>
      <c r="X287" s="37"/>
      <c r="Z287" s="97"/>
      <c r="AA287" s="97"/>
      <c r="AB287" s="97"/>
    </row>
    <row r="288" spans="1:28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40"/>
      <c r="V288" s="38"/>
      <c r="W288" s="43"/>
      <c r="X288" s="37"/>
      <c r="Z288" s="97"/>
      <c r="AA288" s="97"/>
      <c r="AB288" s="97"/>
    </row>
    <row r="289" spans="1:28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40"/>
      <c r="V289" s="38"/>
      <c r="W289" s="43"/>
      <c r="X289" s="37"/>
      <c r="Z289" s="97"/>
      <c r="AA289" s="97"/>
      <c r="AB289" s="97"/>
    </row>
    <row r="290" spans="1:28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40"/>
      <c r="V290" s="38"/>
      <c r="W290" s="43"/>
      <c r="X290" s="37"/>
      <c r="Z290" s="97"/>
      <c r="AA290" s="97"/>
      <c r="AB290" s="97"/>
    </row>
    <row r="291" spans="1:28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40"/>
      <c r="V291" s="38"/>
      <c r="W291" s="43"/>
      <c r="X291" s="37"/>
      <c r="Z291" s="97"/>
      <c r="AA291" s="97"/>
      <c r="AB291" s="97"/>
    </row>
    <row r="292" spans="1:28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40"/>
      <c r="V292" s="38"/>
      <c r="W292" s="43"/>
      <c r="X292" s="37"/>
      <c r="Z292" s="97"/>
      <c r="AA292" s="97"/>
      <c r="AB292" s="97"/>
    </row>
    <row r="293" spans="1:28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40"/>
      <c r="V293" s="38"/>
      <c r="W293" s="43"/>
      <c r="X293" s="37"/>
      <c r="Z293" s="97"/>
      <c r="AA293" s="97"/>
      <c r="AB293" s="97"/>
    </row>
    <row r="294" spans="1:28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40"/>
      <c r="V294" s="38"/>
      <c r="W294" s="43"/>
      <c r="X294" s="37"/>
      <c r="Z294" s="97"/>
      <c r="AA294" s="97"/>
      <c r="AB294" s="97"/>
    </row>
    <row r="295" spans="1:28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40"/>
      <c r="V295" s="38"/>
      <c r="W295" s="43"/>
      <c r="X295" s="37"/>
      <c r="Z295" s="97"/>
      <c r="AA295" s="97"/>
      <c r="AB295" s="97"/>
    </row>
    <row r="296" spans="1:28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40"/>
      <c r="V296" s="38"/>
      <c r="W296" s="43"/>
      <c r="X296" s="37"/>
      <c r="Z296" s="97"/>
      <c r="AA296" s="97"/>
      <c r="AB296" s="97"/>
    </row>
    <row r="297" spans="1:28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40"/>
      <c r="V297" s="38"/>
      <c r="W297" s="43"/>
      <c r="X297" s="37"/>
      <c r="Z297" s="97"/>
      <c r="AA297" s="97"/>
      <c r="AB297" s="97"/>
    </row>
    <row r="298" spans="1:28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40"/>
      <c r="V298" s="38"/>
      <c r="W298" s="43"/>
      <c r="X298" s="37"/>
      <c r="Z298" s="97"/>
      <c r="AA298" s="97"/>
      <c r="AB298" s="97"/>
    </row>
    <row r="299" spans="1:28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40"/>
      <c r="V299" s="38"/>
      <c r="W299" s="43"/>
      <c r="X299" s="37"/>
      <c r="Z299" s="97"/>
      <c r="AA299" s="97"/>
      <c r="AB299" s="97"/>
    </row>
    <row r="300" spans="1:28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40"/>
      <c r="V300" s="38"/>
      <c r="W300" s="43"/>
      <c r="X300" s="37"/>
      <c r="Z300" s="97"/>
      <c r="AA300" s="97"/>
      <c r="AB300" s="97"/>
    </row>
    <row r="301" spans="1:28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40"/>
      <c r="V301" s="38"/>
      <c r="W301" s="43"/>
      <c r="X301" s="37"/>
      <c r="Z301" s="97"/>
      <c r="AA301" s="97"/>
      <c r="AB301" s="97"/>
    </row>
    <row r="302" spans="1:28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40"/>
      <c r="V302" s="38"/>
      <c r="W302" s="43"/>
      <c r="X302" s="37"/>
      <c r="Z302" s="97"/>
      <c r="AA302" s="97"/>
      <c r="AB302" s="97"/>
    </row>
    <row r="303" spans="1:28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40"/>
      <c r="V303" s="38"/>
      <c r="W303" s="43"/>
      <c r="X303" s="37"/>
      <c r="Z303" s="97"/>
      <c r="AA303" s="97"/>
      <c r="AB303" s="97"/>
    </row>
    <row r="304" spans="1:28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40"/>
      <c r="V304" s="38"/>
      <c r="W304" s="43"/>
      <c r="X304" s="37"/>
      <c r="Z304" s="97"/>
      <c r="AA304" s="97"/>
      <c r="AB304" s="97"/>
    </row>
    <row r="305" spans="1:28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40"/>
      <c r="V305" s="38"/>
      <c r="W305" s="43"/>
      <c r="X305" s="37"/>
      <c r="Z305" s="97"/>
      <c r="AA305" s="97"/>
      <c r="AB305" s="97"/>
    </row>
    <row r="306" spans="1:28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40"/>
      <c r="V306" s="38"/>
      <c r="W306" s="43"/>
      <c r="X306" s="37"/>
      <c r="Z306" s="97"/>
      <c r="AA306" s="97"/>
      <c r="AB306" s="97"/>
    </row>
    <row r="307" spans="1:28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40"/>
      <c r="V307" s="38"/>
      <c r="W307" s="43"/>
      <c r="X307" s="37"/>
      <c r="Z307" s="97"/>
      <c r="AA307" s="97"/>
      <c r="AB307" s="97"/>
    </row>
    <row r="308" spans="1:28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40"/>
      <c r="V308" s="38"/>
      <c r="W308" s="43"/>
      <c r="X308" s="37"/>
      <c r="Z308" s="97"/>
      <c r="AA308" s="97"/>
      <c r="AB308" s="97"/>
    </row>
    <row r="309" spans="1:28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40"/>
      <c r="V309" s="38"/>
      <c r="W309" s="43"/>
      <c r="X309" s="37"/>
      <c r="Z309" s="97"/>
      <c r="AA309" s="97"/>
      <c r="AB309" s="97"/>
    </row>
    <row r="310" spans="1:28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40"/>
      <c r="V310" s="38"/>
      <c r="W310" s="43"/>
      <c r="X310" s="37"/>
      <c r="Z310" s="97"/>
      <c r="AA310" s="97"/>
      <c r="AB310" s="97"/>
    </row>
    <row r="311" spans="1:28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40"/>
      <c r="V311" s="38"/>
      <c r="W311" s="43"/>
      <c r="X311" s="37"/>
      <c r="Z311" s="97"/>
      <c r="AA311" s="97"/>
      <c r="AB311" s="97"/>
    </row>
    <row r="312" spans="1:28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40"/>
      <c r="V312" s="38"/>
      <c r="W312" s="43"/>
      <c r="X312" s="37"/>
      <c r="Z312" s="97"/>
      <c r="AA312" s="97"/>
      <c r="AB312" s="97"/>
    </row>
    <row r="313" spans="1:28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40"/>
      <c r="V313" s="38"/>
      <c r="W313" s="43"/>
      <c r="X313" s="37"/>
      <c r="Z313" s="97"/>
      <c r="AA313" s="97"/>
      <c r="AB313" s="97"/>
    </row>
    <row r="314" spans="1:28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40"/>
      <c r="V314" s="38"/>
      <c r="W314" s="43"/>
      <c r="X314" s="37"/>
      <c r="Z314" s="97"/>
      <c r="AA314" s="97"/>
      <c r="AB314" s="97"/>
    </row>
    <row r="315" spans="1:28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40"/>
      <c r="V315" s="38"/>
      <c r="W315" s="43"/>
      <c r="X315" s="37"/>
      <c r="Z315" s="97"/>
      <c r="AA315" s="97"/>
      <c r="AB315" s="97"/>
    </row>
    <row r="316" spans="1:28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40"/>
      <c r="V316" s="38"/>
      <c r="W316" s="43"/>
      <c r="X316" s="37"/>
      <c r="Z316" s="97"/>
      <c r="AA316" s="97"/>
      <c r="AB316" s="97"/>
    </row>
    <row r="317" spans="1:28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40"/>
      <c r="V317" s="38"/>
      <c r="W317" s="43"/>
      <c r="X317" s="37"/>
      <c r="Z317" s="97"/>
      <c r="AA317" s="97"/>
      <c r="AB317" s="97"/>
    </row>
    <row r="318" spans="1:28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40"/>
      <c r="V318" s="38"/>
      <c r="W318" s="43"/>
      <c r="X318" s="37"/>
      <c r="Z318" s="97"/>
      <c r="AA318" s="97"/>
      <c r="AB318" s="97"/>
    </row>
    <row r="319" spans="1:28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40"/>
      <c r="V319" s="38"/>
      <c r="W319" s="43"/>
      <c r="X319" s="37"/>
      <c r="Z319" s="97"/>
      <c r="AA319" s="97"/>
      <c r="AB319" s="97"/>
    </row>
    <row r="320" spans="1:28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40"/>
      <c r="V320" s="38"/>
      <c r="W320" s="43"/>
      <c r="X320" s="37"/>
      <c r="Z320" s="97"/>
      <c r="AA320" s="97"/>
      <c r="AB320" s="97"/>
    </row>
    <row r="321" spans="1:28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40"/>
      <c r="V321" s="38"/>
      <c r="W321" s="43"/>
      <c r="X321" s="37"/>
      <c r="Z321" s="97"/>
      <c r="AA321" s="97"/>
      <c r="AB321" s="97"/>
    </row>
    <row r="322" spans="1:28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40"/>
      <c r="V322" s="38"/>
      <c r="W322" s="43"/>
      <c r="X322" s="37"/>
      <c r="Z322" s="97"/>
      <c r="AA322" s="97"/>
      <c r="AB322" s="97"/>
    </row>
    <row r="323" spans="1:28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40"/>
      <c r="V323" s="38"/>
      <c r="W323" s="43"/>
      <c r="X323" s="37"/>
      <c r="Z323" s="97"/>
      <c r="AA323" s="97"/>
      <c r="AB323" s="97"/>
    </row>
    <row r="324" spans="1:28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40"/>
      <c r="V324" s="38"/>
      <c r="W324" s="43"/>
      <c r="X324" s="37"/>
      <c r="Z324" s="97"/>
      <c r="AA324" s="97"/>
      <c r="AB324" s="97"/>
    </row>
    <row r="325" spans="1:28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40"/>
      <c r="V325" s="38"/>
      <c r="W325" s="43"/>
      <c r="X325" s="37"/>
      <c r="Z325" s="97"/>
      <c r="AA325" s="97"/>
      <c r="AB325" s="97"/>
    </row>
    <row r="326" spans="1:28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40"/>
      <c r="V326" s="38"/>
      <c r="W326" s="43"/>
      <c r="X326" s="37"/>
      <c r="Z326" s="97"/>
      <c r="AA326" s="97"/>
      <c r="AB326" s="97"/>
    </row>
    <row r="327" spans="1:28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40"/>
      <c r="V327" s="38"/>
      <c r="W327" s="43"/>
      <c r="X327" s="37"/>
      <c r="Z327" s="97"/>
      <c r="AA327" s="97"/>
      <c r="AB327" s="97"/>
    </row>
    <row r="328" spans="1:28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40"/>
      <c r="V328" s="38"/>
      <c r="W328" s="43"/>
      <c r="X328" s="37"/>
      <c r="Z328" s="97"/>
      <c r="AA328" s="97"/>
      <c r="AB328" s="97"/>
    </row>
    <row r="329" spans="1:28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40"/>
      <c r="V329" s="38"/>
      <c r="W329" s="43"/>
      <c r="X329" s="37"/>
      <c r="Z329" s="97"/>
      <c r="AA329" s="97"/>
      <c r="AB329" s="97"/>
    </row>
    <row r="330" spans="1:28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40"/>
      <c r="V330" s="38"/>
      <c r="W330" s="43"/>
      <c r="X330" s="37"/>
      <c r="Z330" s="97"/>
      <c r="AA330" s="97"/>
      <c r="AB330" s="97"/>
    </row>
    <row r="331" spans="1:28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40"/>
      <c r="V331" s="38"/>
      <c r="W331" s="43"/>
      <c r="X331" s="37"/>
      <c r="Z331" s="97"/>
      <c r="AA331" s="97"/>
      <c r="AB331" s="97"/>
    </row>
    <row r="332" spans="1:28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40"/>
      <c r="V332" s="38"/>
      <c r="W332" s="43"/>
      <c r="X332" s="37"/>
      <c r="Z332" s="97"/>
      <c r="AA332" s="97"/>
      <c r="AB332" s="97"/>
    </row>
    <row r="333" spans="1:28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40"/>
      <c r="V333" s="38"/>
      <c r="W333" s="43"/>
      <c r="X333" s="37"/>
      <c r="Z333" s="97"/>
      <c r="AA333" s="97"/>
      <c r="AB333" s="97"/>
    </row>
    <row r="334" spans="1:28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40"/>
      <c r="V334" s="38"/>
      <c r="W334" s="43"/>
      <c r="X334" s="37"/>
      <c r="Z334" s="97"/>
      <c r="AA334" s="97"/>
      <c r="AB334" s="97"/>
    </row>
    <row r="335" spans="1:28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40"/>
      <c r="V335" s="38"/>
      <c r="W335" s="43"/>
      <c r="X335" s="37"/>
      <c r="Z335" s="97"/>
      <c r="AA335" s="97"/>
      <c r="AB335" s="97"/>
    </row>
    <row r="336" spans="1:28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40"/>
      <c r="V336" s="38"/>
      <c r="W336" s="43"/>
      <c r="X336" s="37"/>
      <c r="Z336" s="97"/>
      <c r="AA336" s="97"/>
      <c r="AB336" s="97"/>
    </row>
    <row r="337" spans="1:28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40"/>
      <c r="V337" s="38"/>
      <c r="W337" s="43"/>
      <c r="X337" s="37"/>
      <c r="Z337" s="97"/>
      <c r="AA337" s="97"/>
      <c r="AB337" s="97"/>
    </row>
    <row r="338" spans="1:28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40"/>
      <c r="V338" s="38"/>
      <c r="W338" s="43"/>
      <c r="X338" s="37"/>
      <c r="Z338" s="97"/>
      <c r="AA338" s="97"/>
      <c r="AB338" s="97"/>
    </row>
    <row r="339" spans="1:28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40"/>
      <c r="V339" s="38"/>
      <c r="W339" s="43"/>
      <c r="X339" s="37"/>
      <c r="Z339" s="97"/>
      <c r="AA339" s="97"/>
      <c r="AB339" s="97"/>
    </row>
    <row r="340" spans="1:28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40"/>
      <c r="V340" s="38"/>
      <c r="W340" s="43"/>
      <c r="X340" s="37"/>
      <c r="Z340" s="97"/>
      <c r="AA340" s="97"/>
      <c r="AB340" s="97"/>
    </row>
    <row r="341" spans="1:28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40"/>
      <c r="V341" s="38"/>
      <c r="W341" s="43"/>
      <c r="X341" s="37"/>
      <c r="Z341" s="97"/>
      <c r="AA341" s="97"/>
      <c r="AB341" s="97"/>
    </row>
    <row r="342" spans="1:28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40"/>
      <c r="V342" s="38"/>
      <c r="W342" s="43"/>
      <c r="X342" s="37"/>
      <c r="Z342" s="97"/>
      <c r="AA342" s="97"/>
      <c r="AB342" s="97"/>
    </row>
    <row r="343" spans="1:28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40"/>
      <c r="V343" s="38"/>
      <c r="W343" s="43"/>
      <c r="X343" s="37"/>
      <c r="Z343" s="97"/>
      <c r="AA343" s="97"/>
      <c r="AB343" s="97"/>
    </row>
    <row r="344" spans="1:28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40"/>
      <c r="V344" s="38"/>
      <c r="W344" s="43"/>
      <c r="X344" s="37"/>
      <c r="Z344" s="97"/>
      <c r="AA344" s="97"/>
      <c r="AB344" s="97"/>
    </row>
    <row r="345" spans="1:28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40"/>
      <c r="V345" s="38"/>
      <c r="W345" s="43"/>
      <c r="X345" s="37"/>
      <c r="Z345" s="97"/>
      <c r="AA345" s="97"/>
      <c r="AB345" s="97"/>
    </row>
    <row r="346" spans="1:28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40"/>
      <c r="V346" s="38"/>
      <c r="W346" s="43"/>
      <c r="X346" s="37"/>
      <c r="Z346" s="97"/>
      <c r="AA346" s="97"/>
      <c r="AB346" s="97"/>
    </row>
    <row r="347" spans="1:28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40"/>
      <c r="V347" s="38"/>
      <c r="W347" s="43"/>
      <c r="X347" s="37"/>
      <c r="Z347" s="97"/>
      <c r="AA347" s="97"/>
      <c r="AB347" s="97"/>
    </row>
    <row r="348" spans="1:28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40"/>
      <c r="V348" s="38"/>
      <c r="W348" s="43"/>
      <c r="X348" s="37"/>
      <c r="Z348" s="97"/>
      <c r="AA348" s="97"/>
      <c r="AB348" s="97"/>
    </row>
    <row r="349" spans="1:28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40"/>
      <c r="V349" s="38"/>
      <c r="W349" s="43"/>
      <c r="X349" s="37"/>
      <c r="Z349" s="97"/>
      <c r="AA349" s="97"/>
      <c r="AB349" s="97"/>
    </row>
    <row r="350" spans="1:28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40"/>
      <c r="V350" s="38"/>
      <c r="W350" s="43"/>
      <c r="X350" s="37"/>
      <c r="Z350" s="97"/>
      <c r="AA350" s="97"/>
      <c r="AB350" s="97"/>
    </row>
    <row r="351" spans="1:28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40"/>
      <c r="V351" s="38"/>
      <c r="W351" s="43"/>
      <c r="X351" s="37"/>
      <c r="Z351" s="97"/>
      <c r="AA351" s="97"/>
      <c r="AB351" s="97"/>
    </row>
    <row r="352" spans="1:28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40"/>
      <c r="V352" s="38"/>
      <c r="W352" s="43"/>
      <c r="X352" s="37"/>
      <c r="Z352" s="97"/>
      <c r="AA352" s="97"/>
      <c r="AB352" s="97"/>
    </row>
    <row r="353" spans="1:28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40"/>
      <c r="V353" s="38"/>
      <c r="W353" s="43"/>
      <c r="X353" s="37"/>
      <c r="Z353" s="97"/>
      <c r="AA353" s="97"/>
      <c r="AB353" s="97"/>
    </row>
    <row r="354" spans="1:28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40"/>
      <c r="V354" s="38"/>
      <c r="W354" s="43"/>
      <c r="X354" s="37"/>
      <c r="Z354" s="97"/>
      <c r="AA354" s="97"/>
      <c r="AB354" s="97"/>
    </row>
    <row r="355" spans="1:28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40"/>
      <c r="V355" s="38"/>
      <c r="W355" s="43"/>
      <c r="X355" s="37"/>
      <c r="Z355" s="97"/>
      <c r="AA355" s="97"/>
      <c r="AB355" s="97"/>
    </row>
    <row r="356" spans="1:28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40"/>
      <c r="V356" s="38"/>
      <c r="W356" s="43"/>
      <c r="X356" s="37"/>
      <c r="Z356" s="97"/>
      <c r="AA356" s="97"/>
      <c r="AB356" s="97"/>
    </row>
    <row r="357" spans="1:28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40"/>
      <c r="V357" s="38"/>
      <c r="W357" s="43"/>
      <c r="X357" s="37"/>
      <c r="Z357" s="97"/>
      <c r="AA357" s="97"/>
      <c r="AB357" s="97"/>
    </row>
    <row r="358" spans="1:28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40"/>
      <c r="V358" s="38"/>
      <c r="W358" s="43"/>
      <c r="X358" s="37"/>
      <c r="Z358" s="97"/>
      <c r="AA358" s="97"/>
      <c r="AB358" s="97"/>
    </row>
    <row r="359" spans="1:28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40"/>
      <c r="V359" s="38"/>
      <c r="W359" s="43"/>
      <c r="X359" s="37"/>
      <c r="Z359" s="97"/>
      <c r="AA359" s="97"/>
      <c r="AB359" s="97"/>
    </row>
    <row r="360" spans="1:28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40"/>
      <c r="V360" s="38"/>
      <c r="W360" s="43"/>
      <c r="X360" s="37"/>
      <c r="Z360" s="97"/>
      <c r="AA360" s="97"/>
      <c r="AB360" s="97"/>
    </row>
    <row r="361" spans="1:28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40"/>
      <c r="V361" s="38"/>
      <c r="W361" s="43"/>
      <c r="X361" s="37"/>
      <c r="Z361" s="97"/>
      <c r="AA361" s="97"/>
      <c r="AB361" s="97"/>
    </row>
    <row r="362" spans="1:28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40"/>
      <c r="V362" s="38"/>
      <c r="W362" s="43"/>
      <c r="X362" s="37"/>
      <c r="Z362" s="97"/>
      <c r="AA362" s="97"/>
      <c r="AB362" s="97"/>
    </row>
    <row r="363" spans="1:28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40"/>
      <c r="V363" s="38"/>
      <c r="W363" s="43"/>
      <c r="X363" s="37"/>
      <c r="Z363" s="97"/>
      <c r="AA363" s="97"/>
      <c r="AB363" s="97"/>
    </row>
    <row r="364" spans="1:28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40"/>
      <c r="V364" s="38"/>
      <c r="W364" s="43"/>
      <c r="X364" s="37"/>
      <c r="Z364" s="97"/>
      <c r="AA364" s="97"/>
      <c r="AB364" s="97"/>
    </row>
    <row r="365" spans="1:28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40"/>
      <c r="V365" s="38"/>
      <c r="W365" s="43"/>
      <c r="X365" s="37"/>
      <c r="Z365" s="97"/>
      <c r="AA365" s="97"/>
      <c r="AB365" s="97"/>
    </row>
    <row r="366" spans="1:28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40"/>
      <c r="V366" s="38"/>
      <c r="W366" s="43"/>
      <c r="X366" s="37"/>
      <c r="Z366" s="97"/>
      <c r="AA366" s="97"/>
      <c r="AB366" s="97"/>
    </row>
    <row r="367" spans="1:28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40"/>
      <c r="V367" s="38"/>
      <c r="W367" s="43"/>
      <c r="X367" s="37"/>
      <c r="Z367" s="97"/>
      <c r="AA367" s="97"/>
      <c r="AB367" s="97"/>
    </row>
    <row r="368" spans="1:28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40"/>
      <c r="V368" s="38"/>
      <c r="W368" s="43"/>
      <c r="X368" s="37"/>
      <c r="Z368" s="97"/>
      <c r="AA368" s="97"/>
      <c r="AB368" s="97"/>
    </row>
    <row r="369" spans="1:28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40"/>
      <c r="V369" s="38"/>
      <c r="W369" s="43"/>
      <c r="X369" s="37"/>
      <c r="Z369" s="97"/>
      <c r="AA369" s="97"/>
      <c r="AB369" s="97"/>
    </row>
    <row r="370" spans="1:28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40"/>
      <c r="V370" s="38"/>
      <c r="W370" s="43"/>
      <c r="X370" s="37"/>
      <c r="Z370" s="97"/>
      <c r="AA370" s="97"/>
      <c r="AB370" s="97"/>
    </row>
    <row r="371" spans="1:28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40"/>
      <c r="V371" s="38"/>
      <c r="W371" s="43"/>
      <c r="X371" s="37"/>
      <c r="Z371" s="97"/>
      <c r="AA371" s="97"/>
      <c r="AB371" s="97"/>
    </row>
    <row r="372" spans="1:28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40"/>
      <c r="V372" s="38"/>
      <c r="W372" s="43"/>
      <c r="X372" s="37"/>
      <c r="Z372" s="97"/>
      <c r="AA372" s="97"/>
      <c r="AB372" s="97"/>
    </row>
    <row r="373" spans="1:28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40"/>
      <c r="V373" s="38"/>
      <c r="W373" s="43"/>
      <c r="X373" s="37"/>
      <c r="Z373" s="97"/>
      <c r="AA373" s="97"/>
      <c r="AB373" s="97"/>
    </row>
    <row r="374" spans="1:28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40"/>
      <c r="V374" s="38"/>
      <c r="W374" s="43"/>
      <c r="X374" s="37"/>
      <c r="Z374" s="97"/>
      <c r="AA374" s="97"/>
      <c r="AB374" s="97"/>
    </row>
    <row r="375" spans="1:28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40"/>
      <c r="V375" s="38"/>
      <c r="W375" s="43"/>
      <c r="X375" s="37"/>
      <c r="Z375" s="97"/>
      <c r="AA375" s="97"/>
      <c r="AB375" s="97"/>
    </row>
    <row r="376" spans="1:28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40"/>
      <c r="V376" s="38"/>
      <c r="W376" s="43"/>
      <c r="X376" s="37"/>
      <c r="Z376" s="97"/>
      <c r="AA376" s="97"/>
      <c r="AB376" s="97"/>
    </row>
    <row r="377" spans="1:28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40"/>
      <c r="V377" s="38"/>
      <c r="W377" s="43"/>
      <c r="X377" s="37"/>
      <c r="Z377" s="97"/>
      <c r="AA377" s="97"/>
      <c r="AB377" s="97"/>
    </row>
    <row r="378" spans="1:28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40"/>
      <c r="V378" s="38"/>
      <c r="W378" s="43"/>
      <c r="X378" s="37"/>
      <c r="Z378" s="97"/>
      <c r="AA378" s="97"/>
      <c r="AB378" s="97"/>
    </row>
    <row r="379" spans="1:28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40"/>
      <c r="V379" s="38"/>
      <c r="W379" s="43"/>
      <c r="X379" s="37"/>
      <c r="Z379" s="97"/>
      <c r="AA379" s="97"/>
      <c r="AB379" s="97"/>
    </row>
    <row r="380" spans="1:28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40"/>
      <c r="V380" s="38"/>
      <c r="W380" s="43"/>
      <c r="X380" s="37"/>
      <c r="Z380" s="97"/>
      <c r="AA380" s="97"/>
      <c r="AB380" s="97"/>
    </row>
    <row r="381" spans="1:28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40"/>
      <c r="V381" s="38"/>
      <c r="W381" s="43"/>
      <c r="X381" s="37"/>
      <c r="Z381" s="97"/>
      <c r="AA381" s="97"/>
      <c r="AB381" s="97"/>
    </row>
    <row r="382" spans="1:28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40"/>
      <c r="V382" s="38"/>
      <c r="W382" s="43"/>
      <c r="X382" s="37"/>
      <c r="Z382" s="97"/>
      <c r="AA382" s="97"/>
      <c r="AB382" s="97"/>
    </row>
    <row r="383" spans="1:28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40"/>
      <c r="V383" s="38"/>
      <c r="W383" s="43"/>
      <c r="X383" s="37"/>
      <c r="Z383" s="97"/>
      <c r="AA383" s="97"/>
      <c r="AB383" s="97"/>
    </row>
    <row r="384" spans="1:28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40"/>
      <c r="V384" s="38"/>
      <c r="W384" s="43"/>
      <c r="X384" s="37"/>
      <c r="Z384" s="97"/>
      <c r="AA384" s="97"/>
      <c r="AB384" s="97"/>
    </row>
    <row r="385" spans="1:28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40"/>
      <c r="V385" s="38"/>
      <c r="W385" s="43"/>
      <c r="X385" s="37"/>
      <c r="Z385" s="97"/>
      <c r="AA385" s="97"/>
      <c r="AB385" s="97"/>
    </row>
    <row r="386" spans="1:28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40"/>
      <c r="V386" s="38"/>
      <c r="W386" s="43"/>
      <c r="X386" s="37"/>
      <c r="Z386" s="97"/>
      <c r="AA386" s="97"/>
      <c r="AB386" s="97"/>
    </row>
    <row r="387" spans="1:28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40"/>
      <c r="V387" s="38"/>
      <c r="W387" s="43"/>
      <c r="X387" s="37"/>
      <c r="Z387" s="97"/>
      <c r="AA387" s="97"/>
      <c r="AB387" s="97"/>
    </row>
    <row r="388" spans="1:28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40"/>
      <c r="V388" s="38"/>
      <c r="W388" s="43"/>
      <c r="X388" s="37"/>
      <c r="Z388" s="97"/>
      <c r="AA388" s="97"/>
      <c r="AB388" s="97"/>
    </row>
    <row r="389" spans="1:28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40"/>
      <c r="V389" s="38"/>
      <c r="W389" s="43"/>
      <c r="X389" s="37"/>
      <c r="Z389" s="97"/>
      <c r="AA389" s="97"/>
      <c r="AB389" s="97"/>
    </row>
    <row r="390" spans="1:28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40"/>
      <c r="V390" s="38"/>
      <c r="W390" s="43"/>
      <c r="X390" s="37"/>
      <c r="Z390" s="97"/>
      <c r="AA390" s="97"/>
      <c r="AB390" s="97"/>
    </row>
    <row r="391" spans="1:28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40"/>
      <c r="V391" s="38"/>
      <c r="W391" s="43"/>
      <c r="X391" s="37"/>
      <c r="Z391" s="97"/>
      <c r="AA391" s="97"/>
      <c r="AB391" s="97"/>
    </row>
    <row r="392" spans="1:28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40"/>
      <c r="V392" s="38"/>
      <c r="W392" s="43"/>
      <c r="X392" s="37"/>
      <c r="Z392" s="97"/>
      <c r="AA392" s="97"/>
      <c r="AB392" s="97"/>
    </row>
    <row r="393" spans="1:28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40"/>
      <c r="V393" s="38"/>
      <c r="W393" s="43"/>
      <c r="X393" s="37"/>
      <c r="Z393" s="97"/>
      <c r="AA393" s="97"/>
      <c r="AB393" s="97"/>
    </row>
    <row r="394" spans="1:28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40"/>
      <c r="V394" s="38"/>
      <c r="W394" s="43"/>
      <c r="X394" s="37"/>
      <c r="Z394" s="97"/>
      <c r="AA394" s="97"/>
      <c r="AB394" s="97"/>
    </row>
    <row r="395" spans="1:28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40"/>
      <c r="V395" s="38"/>
      <c r="W395" s="43"/>
      <c r="X395" s="37"/>
      <c r="Z395" s="97"/>
      <c r="AA395" s="97"/>
      <c r="AB395" s="97"/>
    </row>
    <row r="396" spans="1:28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40"/>
      <c r="V396" s="38"/>
      <c r="W396" s="43"/>
      <c r="X396" s="37"/>
      <c r="Z396" s="97"/>
      <c r="AA396" s="97"/>
      <c r="AB396" s="97"/>
    </row>
    <row r="397" spans="1:28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40"/>
      <c r="V397" s="38"/>
      <c r="W397" s="43"/>
      <c r="X397" s="37"/>
      <c r="Z397" s="97"/>
      <c r="AA397" s="97"/>
      <c r="AB397" s="97"/>
    </row>
    <row r="398" spans="1:28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40"/>
      <c r="V398" s="38"/>
      <c r="W398" s="43"/>
      <c r="X398" s="37"/>
      <c r="Z398" s="97"/>
      <c r="AA398" s="97"/>
      <c r="AB398" s="97"/>
    </row>
    <row r="399" spans="1:28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40"/>
      <c r="V399" s="38"/>
      <c r="W399" s="43"/>
      <c r="X399" s="37"/>
      <c r="Z399" s="97"/>
      <c r="AA399" s="97"/>
      <c r="AB399" s="97"/>
    </row>
    <row r="400" spans="1:28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40"/>
      <c r="V400" s="38"/>
      <c r="W400" s="43"/>
      <c r="X400" s="37"/>
      <c r="Z400" s="97"/>
      <c r="AA400" s="97"/>
      <c r="AB400" s="97"/>
    </row>
    <row r="401" spans="1:28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40"/>
      <c r="V401" s="38"/>
      <c r="W401" s="43"/>
      <c r="X401" s="37"/>
      <c r="Z401" s="97"/>
      <c r="AA401" s="97"/>
      <c r="AB401" s="97"/>
    </row>
    <row r="402" spans="1:28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40"/>
      <c r="V402" s="38"/>
      <c r="W402" s="43"/>
      <c r="X402" s="37"/>
      <c r="Z402" s="97"/>
      <c r="AA402" s="97"/>
      <c r="AB402" s="97"/>
    </row>
    <row r="403" spans="1:28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40"/>
      <c r="V403" s="38"/>
      <c r="W403" s="43"/>
      <c r="X403" s="37"/>
      <c r="Z403" s="97"/>
      <c r="AA403" s="97"/>
      <c r="AB403" s="97"/>
    </row>
    <row r="404" spans="1:28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40"/>
      <c r="V404" s="38"/>
      <c r="W404" s="43"/>
      <c r="X404" s="37"/>
      <c r="Z404" s="97"/>
      <c r="AA404" s="97"/>
      <c r="AB404" s="97"/>
    </row>
    <row r="405" spans="1:28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40"/>
      <c r="V405" s="38"/>
      <c r="W405" s="43"/>
      <c r="X405" s="37"/>
      <c r="Z405" s="97"/>
      <c r="AA405" s="97"/>
      <c r="AB405" s="97"/>
    </row>
    <row r="406" spans="1:28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40"/>
      <c r="V406" s="38"/>
      <c r="W406" s="43"/>
      <c r="X406" s="37"/>
      <c r="Z406" s="97"/>
      <c r="AA406" s="97"/>
      <c r="AB406" s="97"/>
    </row>
    <row r="407" spans="1:28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40"/>
      <c r="V407" s="38"/>
      <c r="W407" s="43"/>
      <c r="X407" s="37"/>
      <c r="Z407" s="97"/>
      <c r="AA407" s="97"/>
      <c r="AB407" s="97"/>
    </row>
    <row r="408" spans="1:28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40"/>
      <c r="V408" s="38"/>
      <c r="W408" s="43"/>
      <c r="X408" s="37"/>
      <c r="Z408" s="97"/>
      <c r="AA408" s="97"/>
      <c r="AB408" s="97"/>
    </row>
    <row r="409" spans="1:28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40"/>
      <c r="V409" s="38"/>
      <c r="W409" s="43"/>
      <c r="X409" s="37"/>
      <c r="Z409" s="97"/>
      <c r="AA409" s="97"/>
      <c r="AB409" s="97"/>
    </row>
    <row r="410" spans="1:28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40"/>
      <c r="V410" s="38"/>
      <c r="W410" s="43"/>
      <c r="X410" s="37"/>
      <c r="Z410" s="97"/>
      <c r="AA410" s="97"/>
      <c r="AB410" s="97"/>
    </row>
    <row r="411" spans="1:28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40"/>
      <c r="V411" s="38"/>
      <c r="W411" s="43"/>
      <c r="X411" s="37"/>
      <c r="Z411" s="97"/>
      <c r="AA411" s="97"/>
      <c r="AB411" s="97"/>
    </row>
    <row r="412" spans="1:28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40"/>
      <c r="V412" s="38"/>
      <c r="W412" s="43"/>
      <c r="X412" s="37"/>
      <c r="Z412" s="97"/>
      <c r="AA412" s="97"/>
      <c r="AB412" s="97"/>
    </row>
    <row r="413" spans="1:28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40"/>
      <c r="V413" s="38"/>
      <c r="W413" s="43"/>
      <c r="X413" s="37"/>
      <c r="Z413" s="97"/>
      <c r="AA413" s="97"/>
      <c r="AB413" s="97"/>
    </row>
    <row r="414" spans="1:28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40"/>
      <c r="V414" s="38"/>
      <c r="W414" s="43"/>
      <c r="X414" s="37"/>
      <c r="Z414" s="97"/>
      <c r="AA414" s="97"/>
      <c r="AB414" s="97"/>
    </row>
    <row r="415" spans="1:28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40"/>
      <c r="V415" s="38"/>
      <c r="W415" s="43"/>
      <c r="X415" s="37"/>
      <c r="Z415" s="97"/>
      <c r="AA415" s="97"/>
      <c r="AB415" s="97"/>
    </row>
    <row r="416" spans="1:28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40"/>
      <c r="V416" s="38"/>
      <c r="W416" s="43"/>
      <c r="X416" s="37"/>
      <c r="Z416" s="97"/>
      <c r="AA416" s="97"/>
      <c r="AB416" s="97"/>
    </row>
    <row r="417" spans="1:28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40"/>
      <c r="V417" s="38"/>
      <c r="W417" s="43"/>
      <c r="X417" s="37"/>
      <c r="Z417" s="97"/>
      <c r="AA417" s="97"/>
      <c r="AB417" s="97"/>
    </row>
    <row r="418" spans="1:28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40"/>
      <c r="V418" s="38"/>
      <c r="W418" s="43"/>
      <c r="X418" s="37"/>
      <c r="Z418" s="97"/>
      <c r="AA418" s="97"/>
      <c r="AB418" s="97"/>
    </row>
    <row r="419" spans="1:28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40"/>
      <c r="V419" s="38"/>
      <c r="W419" s="43"/>
      <c r="X419" s="37"/>
      <c r="Z419" s="97"/>
      <c r="AA419" s="97"/>
      <c r="AB419" s="97"/>
    </row>
    <row r="420" spans="1:28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40"/>
      <c r="V420" s="38"/>
      <c r="W420" s="43"/>
      <c r="X420" s="37"/>
      <c r="Z420" s="97"/>
      <c r="AA420" s="97"/>
      <c r="AB420" s="97"/>
    </row>
    <row r="421" spans="1:28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40"/>
      <c r="V421" s="38"/>
      <c r="W421" s="43"/>
      <c r="X421" s="37"/>
      <c r="Z421" s="97"/>
      <c r="AA421" s="97"/>
      <c r="AB421" s="97"/>
    </row>
    <row r="422" spans="1:28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40"/>
      <c r="V422" s="38"/>
      <c r="W422" s="43"/>
      <c r="X422" s="37"/>
      <c r="Z422" s="97"/>
      <c r="AA422" s="97"/>
      <c r="AB422" s="97"/>
    </row>
    <row r="423" spans="1:28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40"/>
      <c r="V423" s="38"/>
      <c r="W423" s="43"/>
      <c r="X423" s="37"/>
      <c r="Z423" s="97"/>
      <c r="AA423" s="97"/>
      <c r="AB423" s="97"/>
    </row>
    <row r="424" spans="1:28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40"/>
      <c r="V424" s="38"/>
      <c r="W424" s="43"/>
      <c r="X424" s="37"/>
      <c r="Z424" s="97"/>
      <c r="AA424" s="97"/>
      <c r="AB424" s="97"/>
    </row>
    <row r="425" spans="1:28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40"/>
      <c r="V425" s="38"/>
      <c r="W425" s="43"/>
      <c r="X425" s="37"/>
      <c r="Z425" s="97"/>
      <c r="AA425" s="97"/>
      <c r="AB425" s="97"/>
    </row>
    <row r="426" spans="1:28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40"/>
      <c r="V426" s="38"/>
      <c r="W426" s="43"/>
      <c r="X426" s="37"/>
      <c r="Z426" s="97"/>
      <c r="AA426" s="97"/>
      <c r="AB426" s="97"/>
    </row>
    <row r="427" spans="1:28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40"/>
      <c r="V427" s="38"/>
      <c r="W427" s="43"/>
      <c r="X427" s="37"/>
      <c r="Z427" s="97"/>
      <c r="AA427" s="97"/>
      <c r="AB427" s="97"/>
    </row>
    <row r="428" spans="1:28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40"/>
      <c r="V428" s="38"/>
      <c r="W428" s="43"/>
      <c r="X428" s="37"/>
      <c r="Z428" s="97"/>
      <c r="AA428" s="97"/>
      <c r="AB428" s="97"/>
    </row>
    <row r="429" spans="1:28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40"/>
      <c r="V429" s="38"/>
      <c r="W429" s="43"/>
      <c r="X429" s="37"/>
      <c r="Z429" s="97"/>
      <c r="AA429" s="97"/>
      <c r="AB429" s="97"/>
    </row>
    <row r="430" spans="1:28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40"/>
      <c r="V430" s="38"/>
      <c r="W430" s="43"/>
      <c r="X430" s="37"/>
      <c r="Z430" s="97"/>
      <c r="AA430" s="97"/>
      <c r="AB430" s="97"/>
    </row>
    <row r="431" spans="1:28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40"/>
      <c r="V431" s="38"/>
      <c r="W431" s="43"/>
      <c r="X431" s="37"/>
      <c r="Z431" s="97"/>
      <c r="AA431" s="97"/>
      <c r="AB431" s="97"/>
    </row>
    <row r="432" spans="1:28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40"/>
      <c r="V432" s="38"/>
      <c r="W432" s="43"/>
      <c r="X432" s="37"/>
      <c r="Z432" s="97"/>
      <c r="AA432" s="97"/>
      <c r="AB432" s="97"/>
    </row>
    <row r="433" spans="1:28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40"/>
      <c r="V433" s="38"/>
      <c r="W433" s="43"/>
      <c r="X433" s="37"/>
      <c r="Z433" s="97"/>
      <c r="AA433" s="97"/>
      <c r="AB433" s="97"/>
    </row>
    <row r="434" spans="1:28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40"/>
      <c r="V434" s="38"/>
      <c r="W434" s="43"/>
      <c r="X434" s="37"/>
      <c r="Z434" s="97"/>
      <c r="AA434" s="97"/>
      <c r="AB434" s="97"/>
    </row>
    <row r="435" spans="1:28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40"/>
      <c r="V435" s="38"/>
      <c r="W435" s="43"/>
      <c r="X435" s="37"/>
      <c r="Z435" s="97"/>
      <c r="AA435" s="97"/>
      <c r="AB435" s="97"/>
    </row>
    <row r="436" spans="1:28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40"/>
      <c r="V436" s="38"/>
      <c r="W436" s="43"/>
      <c r="X436" s="37"/>
      <c r="Z436" s="97"/>
      <c r="AA436" s="97"/>
      <c r="AB436" s="97"/>
    </row>
    <row r="437" spans="1:28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40"/>
      <c r="V437" s="38"/>
      <c r="W437" s="43"/>
      <c r="X437" s="37"/>
      <c r="Z437" s="97"/>
      <c r="AA437" s="97"/>
      <c r="AB437" s="97"/>
    </row>
    <row r="438" spans="1:28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40"/>
      <c r="V438" s="38"/>
      <c r="W438" s="43"/>
      <c r="X438" s="37"/>
      <c r="Z438" s="97"/>
      <c r="AA438" s="97"/>
      <c r="AB438" s="97"/>
    </row>
    <row r="439" spans="1:28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40"/>
      <c r="V439" s="38"/>
      <c r="W439" s="43"/>
      <c r="X439" s="37"/>
      <c r="Z439" s="97"/>
      <c r="AA439" s="97"/>
      <c r="AB439" s="97"/>
    </row>
    <row r="440" spans="1:28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40"/>
      <c r="V440" s="38"/>
      <c r="W440" s="43"/>
      <c r="X440" s="37"/>
      <c r="Z440" s="97"/>
      <c r="AA440" s="97"/>
      <c r="AB440" s="97"/>
    </row>
    <row r="441" spans="1:28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40"/>
      <c r="V441" s="38"/>
      <c r="W441" s="43"/>
      <c r="X441" s="37"/>
      <c r="Z441" s="97"/>
      <c r="AA441" s="97"/>
      <c r="AB441" s="97"/>
    </row>
    <row r="442" spans="1:28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40"/>
      <c r="V442" s="38"/>
      <c r="W442" s="43"/>
      <c r="X442" s="37"/>
      <c r="Z442" s="97"/>
      <c r="AA442" s="97"/>
      <c r="AB442" s="97"/>
    </row>
    <row r="443" spans="1:28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40"/>
      <c r="V443" s="38"/>
      <c r="W443" s="43"/>
      <c r="X443" s="37"/>
      <c r="Z443" s="97"/>
      <c r="AA443" s="97"/>
      <c r="AB443" s="97"/>
    </row>
    <row r="444" spans="1:28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40"/>
      <c r="V444" s="38"/>
      <c r="W444" s="43"/>
      <c r="X444" s="37"/>
      <c r="Z444" s="97"/>
      <c r="AA444" s="97"/>
      <c r="AB444" s="97"/>
    </row>
    <row r="445" spans="1:28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40"/>
      <c r="V445" s="38"/>
      <c r="W445" s="43"/>
      <c r="X445" s="37"/>
      <c r="Z445" s="97"/>
      <c r="AA445" s="97"/>
      <c r="AB445" s="97"/>
    </row>
    <row r="446" spans="1:28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40"/>
      <c r="V446" s="38"/>
      <c r="W446" s="43"/>
      <c r="X446" s="37"/>
      <c r="Z446" s="97"/>
      <c r="AA446" s="97"/>
      <c r="AB446" s="97"/>
    </row>
    <row r="447" spans="1:28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40"/>
      <c r="V447" s="38"/>
      <c r="W447" s="43"/>
      <c r="X447" s="37"/>
      <c r="Z447" s="97"/>
      <c r="AA447" s="97"/>
      <c r="AB447" s="97"/>
    </row>
    <row r="448" spans="1:28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40"/>
      <c r="V448" s="38"/>
      <c r="W448" s="43"/>
      <c r="X448" s="37"/>
      <c r="Z448" s="97"/>
      <c r="AA448" s="97"/>
      <c r="AB448" s="97"/>
    </row>
    <row r="449" spans="1:28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40"/>
      <c r="V449" s="38"/>
      <c r="W449" s="43"/>
      <c r="X449" s="37"/>
      <c r="Z449" s="97"/>
      <c r="AA449" s="97"/>
      <c r="AB449" s="97"/>
    </row>
    <row r="450" spans="1:28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40"/>
      <c r="V450" s="38"/>
      <c r="W450" s="43"/>
      <c r="X450" s="37"/>
      <c r="Z450" s="97"/>
      <c r="AA450" s="97"/>
      <c r="AB450" s="97"/>
    </row>
    <row r="451" spans="1:28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40"/>
      <c r="V451" s="38"/>
      <c r="W451" s="43"/>
      <c r="X451" s="37"/>
      <c r="Z451" s="97"/>
      <c r="AA451" s="97"/>
      <c r="AB451" s="97"/>
    </row>
    <row r="452" spans="1:28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40"/>
      <c r="V452" s="38"/>
      <c r="W452" s="43"/>
      <c r="X452" s="37"/>
      <c r="Z452" s="97"/>
      <c r="AA452" s="97"/>
      <c r="AB452" s="97"/>
    </row>
    <row r="453" spans="1:28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40"/>
      <c r="V453" s="38"/>
      <c r="W453" s="43"/>
      <c r="X453" s="37"/>
      <c r="Z453" s="97"/>
      <c r="AA453" s="97"/>
      <c r="AB453" s="97"/>
    </row>
    <row r="454" spans="1:28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40"/>
      <c r="V454" s="38"/>
      <c r="W454" s="43"/>
      <c r="X454" s="37"/>
      <c r="Z454" s="97"/>
      <c r="AA454" s="97"/>
      <c r="AB454" s="97"/>
    </row>
    <row r="455" spans="1:28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40"/>
      <c r="V455" s="38"/>
      <c r="W455" s="43"/>
      <c r="X455" s="37"/>
      <c r="Z455" s="97"/>
      <c r="AA455" s="97"/>
      <c r="AB455" s="97"/>
    </row>
    <row r="456" spans="1:28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40"/>
      <c r="V456" s="38"/>
      <c r="W456" s="43"/>
      <c r="X456" s="37"/>
      <c r="Z456" s="97"/>
      <c r="AA456" s="97"/>
      <c r="AB456" s="97"/>
    </row>
    <row r="457" spans="1:28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40"/>
      <c r="V457" s="38"/>
      <c r="W457" s="43"/>
      <c r="X457" s="37"/>
      <c r="Z457" s="97"/>
      <c r="AA457" s="97"/>
      <c r="AB457" s="97"/>
    </row>
    <row r="458" spans="1:28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40"/>
      <c r="V458" s="38"/>
      <c r="W458" s="43"/>
      <c r="X458" s="37"/>
      <c r="Z458" s="97"/>
      <c r="AA458" s="97"/>
      <c r="AB458" s="97"/>
    </row>
    <row r="459" spans="1:28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40"/>
      <c r="V459" s="38"/>
      <c r="W459" s="43"/>
      <c r="X459" s="37"/>
      <c r="Z459" s="97"/>
      <c r="AA459" s="97"/>
      <c r="AB459" s="97"/>
    </row>
    <row r="460" spans="1:28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40"/>
      <c r="V460" s="38"/>
      <c r="W460" s="43"/>
      <c r="X460" s="37"/>
      <c r="Z460" s="97"/>
      <c r="AA460" s="97"/>
      <c r="AB460" s="97"/>
    </row>
    <row r="461" spans="1:28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40"/>
      <c r="V461" s="38"/>
      <c r="W461" s="43"/>
      <c r="X461" s="37"/>
      <c r="Z461" s="97"/>
      <c r="AA461" s="97"/>
      <c r="AB461" s="97"/>
    </row>
    <row r="462" spans="1:28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40"/>
      <c r="V462" s="38"/>
      <c r="W462" s="43"/>
      <c r="X462" s="37"/>
      <c r="Z462" s="97"/>
      <c r="AA462" s="97"/>
      <c r="AB462" s="97"/>
    </row>
    <row r="463" spans="1:28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40"/>
      <c r="V463" s="38"/>
      <c r="W463" s="43"/>
      <c r="X463" s="37"/>
      <c r="Z463" s="97"/>
      <c r="AA463" s="97"/>
      <c r="AB463" s="97"/>
    </row>
    <row r="464" spans="1:28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40"/>
      <c r="V464" s="38"/>
      <c r="W464" s="43"/>
      <c r="X464" s="37"/>
      <c r="Z464" s="97"/>
      <c r="AA464" s="97"/>
      <c r="AB464" s="97"/>
    </row>
    <row r="465" spans="1:28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40"/>
      <c r="V465" s="38"/>
      <c r="W465" s="43"/>
      <c r="X465" s="37"/>
      <c r="Z465" s="97"/>
      <c r="AA465" s="97"/>
      <c r="AB465" s="97"/>
    </row>
    <row r="466" spans="1:28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40"/>
      <c r="V466" s="38"/>
      <c r="W466" s="43"/>
      <c r="X466" s="37"/>
      <c r="Z466" s="97"/>
      <c r="AA466" s="97"/>
      <c r="AB466" s="97"/>
    </row>
    <row r="467" spans="1:28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40"/>
      <c r="V467" s="38"/>
      <c r="W467" s="43"/>
      <c r="X467" s="37"/>
      <c r="Z467" s="97"/>
      <c r="AA467" s="97"/>
      <c r="AB467" s="97"/>
    </row>
    <row r="468" spans="1:28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40"/>
      <c r="V468" s="38"/>
      <c r="W468" s="43"/>
      <c r="X468" s="37"/>
      <c r="Z468" s="97"/>
      <c r="AA468" s="97"/>
      <c r="AB468" s="97"/>
    </row>
    <row r="469" spans="1:28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40"/>
      <c r="V469" s="38"/>
      <c r="W469" s="43"/>
      <c r="X469" s="37"/>
      <c r="Z469" s="97"/>
      <c r="AA469" s="97"/>
      <c r="AB469" s="97"/>
    </row>
    <row r="470" spans="1:28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40"/>
      <c r="V470" s="38"/>
      <c r="W470" s="43"/>
      <c r="X470" s="37"/>
      <c r="Z470" s="97"/>
      <c r="AA470" s="97"/>
      <c r="AB470" s="97"/>
    </row>
    <row r="471" spans="1:28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40"/>
      <c r="V471" s="38"/>
      <c r="W471" s="43"/>
      <c r="X471" s="37"/>
      <c r="Z471" s="97"/>
      <c r="AA471" s="97"/>
      <c r="AB471" s="97"/>
    </row>
    <row r="472" spans="1:28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40"/>
      <c r="V472" s="38"/>
      <c r="W472" s="43"/>
      <c r="X472" s="37"/>
      <c r="Z472" s="97"/>
      <c r="AA472" s="97"/>
      <c r="AB472" s="97"/>
    </row>
    <row r="473" spans="1:28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40"/>
      <c r="V473" s="38"/>
      <c r="W473" s="43"/>
      <c r="X473" s="37"/>
      <c r="Z473" s="97"/>
      <c r="AA473" s="97"/>
      <c r="AB473" s="97"/>
    </row>
    <row r="474" spans="1:28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40"/>
      <c r="V474" s="38"/>
      <c r="W474" s="43"/>
      <c r="X474" s="37"/>
      <c r="Z474" s="97"/>
      <c r="AA474" s="97"/>
      <c r="AB474" s="97"/>
    </row>
    <row r="475" spans="1:28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40"/>
      <c r="V475" s="38"/>
      <c r="W475" s="43"/>
      <c r="X475" s="37"/>
      <c r="Z475" s="97"/>
      <c r="AA475" s="97"/>
      <c r="AB475" s="97"/>
    </row>
    <row r="476" spans="1:28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40"/>
      <c r="V476" s="38"/>
      <c r="W476" s="43"/>
      <c r="X476" s="37"/>
      <c r="Z476" s="97"/>
      <c r="AA476" s="97"/>
      <c r="AB476" s="97"/>
    </row>
    <row r="477" spans="1:28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40"/>
      <c r="V477" s="38"/>
      <c r="W477" s="43"/>
      <c r="X477" s="37"/>
      <c r="Z477" s="97"/>
      <c r="AA477" s="97"/>
      <c r="AB477" s="97"/>
    </row>
    <row r="478" spans="1:28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40"/>
      <c r="V478" s="38"/>
      <c r="W478" s="43"/>
      <c r="X478" s="37"/>
      <c r="Z478" s="97"/>
      <c r="AA478" s="97"/>
      <c r="AB478" s="97"/>
    </row>
    <row r="479" spans="1:28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40"/>
      <c r="V479" s="38"/>
      <c r="W479" s="43"/>
      <c r="X479" s="37"/>
      <c r="Z479" s="97"/>
      <c r="AA479" s="97"/>
      <c r="AB479" s="97"/>
    </row>
    <row r="480" spans="1:28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40"/>
      <c r="V480" s="38"/>
      <c r="W480" s="43"/>
      <c r="X480" s="37"/>
      <c r="Z480" s="97"/>
      <c r="AA480" s="97"/>
      <c r="AB480" s="97"/>
    </row>
    <row r="481" spans="1:28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40"/>
      <c r="V481" s="38"/>
      <c r="W481" s="43"/>
      <c r="X481" s="37"/>
      <c r="Z481" s="97"/>
      <c r="AA481" s="97"/>
      <c r="AB481" s="97"/>
    </row>
    <row r="482" spans="1:28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40"/>
      <c r="V482" s="38"/>
      <c r="W482" s="43"/>
      <c r="X482" s="37"/>
      <c r="Z482" s="97"/>
      <c r="AA482" s="97"/>
      <c r="AB482" s="97"/>
    </row>
    <row r="483" spans="1:28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40"/>
      <c r="V483" s="38"/>
      <c r="W483" s="43"/>
      <c r="X483" s="37"/>
      <c r="Z483" s="97"/>
      <c r="AA483" s="97"/>
      <c r="AB483" s="97"/>
    </row>
    <row r="484" spans="1:28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40"/>
      <c r="V484" s="38"/>
      <c r="W484" s="43"/>
      <c r="X484" s="37"/>
      <c r="Z484" s="97"/>
      <c r="AA484" s="97"/>
      <c r="AB484" s="97"/>
    </row>
    <row r="485" spans="1:28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40"/>
      <c r="V485" s="38"/>
      <c r="W485" s="43"/>
      <c r="X485" s="37"/>
      <c r="Z485" s="97"/>
      <c r="AA485" s="97"/>
      <c r="AB485" s="97"/>
    </row>
    <row r="486" spans="1:28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40"/>
      <c r="V486" s="38"/>
      <c r="W486" s="43"/>
      <c r="X486" s="37"/>
      <c r="Z486" s="97"/>
      <c r="AA486" s="97"/>
      <c r="AB486" s="97"/>
    </row>
    <row r="487" spans="1:28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40"/>
      <c r="V487" s="38"/>
      <c r="W487" s="43"/>
      <c r="X487" s="37"/>
      <c r="Z487" s="97"/>
      <c r="AA487" s="97"/>
      <c r="AB487" s="97"/>
    </row>
    <row r="488" spans="1:28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40"/>
      <c r="V488" s="38"/>
      <c r="W488" s="43"/>
      <c r="X488" s="37"/>
      <c r="Z488" s="97"/>
      <c r="AA488" s="97"/>
      <c r="AB488" s="97"/>
    </row>
    <row r="489" spans="1:28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40"/>
      <c r="V489" s="38"/>
      <c r="W489" s="43"/>
      <c r="X489" s="37"/>
      <c r="Z489" s="97"/>
      <c r="AA489" s="97"/>
      <c r="AB489" s="97"/>
    </row>
    <row r="490" spans="1:28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40"/>
      <c r="V490" s="38"/>
      <c r="W490" s="43"/>
      <c r="X490" s="37"/>
      <c r="Z490" s="97"/>
      <c r="AA490" s="97"/>
      <c r="AB490" s="97"/>
    </row>
    <row r="491" spans="1:28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40"/>
      <c r="V491" s="38"/>
      <c r="W491" s="43"/>
      <c r="X491" s="37"/>
      <c r="Z491" s="97"/>
      <c r="AA491" s="97"/>
      <c r="AB491" s="97"/>
    </row>
    <row r="492" spans="1:28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40"/>
      <c r="V492" s="38"/>
      <c r="W492" s="43"/>
      <c r="X492" s="37"/>
      <c r="Z492" s="97"/>
      <c r="AA492" s="97"/>
      <c r="AB492" s="97"/>
    </row>
    <row r="493" spans="1:28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40"/>
      <c r="V493" s="38"/>
      <c r="W493" s="43"/>
      <c r="X493" s="37"/>
      <c r="Z493" s="97"/>
      <c r="AA493" s="97"/>
      <c r="AB493" s="97"/>
    </row>
    <row r="494" spans="1:28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40"/>
      <c r="V494" s="38"/>
      <c r="W494" s="43"/>
      <c r="X494" s="37"/>
      <c r="Z494" s="97"/>
      <c r="AA494" s="97"/>
      <c r="AB494" s="97"/>
    </row>
    <row r="495" spans="1:28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40"/>
      <c r="V495" s="38"/>
      <c r="W495" s="43"/>
      <c r="X495" s="37"/>
      <c r="Z495" s="97"/>
      <c r="AA495" s="97"/>
      <c r="AB495" s="97"/>
    </row>
    <row r="496" spans="1:28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40"/>
      <c r="V496" s="38"/>
      <c r="W496" s="43"/>
      <c r="X496" s="37"/>
      <c r="Z496" s="97"/>
      <c r="AA496" s="97"/>
      <c r="AB496" s="97"/>
    </row>
    <row r="497" spans="1:28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40"/>
      <c r="V497" s="38"/>
      <c r="W497" s="43"/>
      <c r="X497" s="37"/>
      <c r="Z497" s="97"/>
      <c r="AA497" s="97"/>
      <c r="AB497" s="97"/>
    </row>
    <row r="498" spans="1:28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40"/>
      <c r="V498" s="38"/>
      <c r="W498" s="43"/>
      <c r="X498" s="37"/>
      <c r="Z498" s="97"/>
      <c r="AA498" s="97"/>
      <c r="AB498" s="97"/>
    </row>
    <row r="499" spans="1:28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40"/>
      <c r="V499" s="38"/>
      <c r="W499" s="43"/>
      <c r="X499" s="37"/>
      <c r="Z499" s="97"/>
      <c r="AA499" s="97"/>
      <c r="AB499" s="97"/>
    </row>
    <row r="500" spans="1:28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40"/>
      <c r="V500" s="38"/>
      <c r="W500" s="43"/>
      <c r="X500" s="37"/>
      <c r="Z500" s="97"/>
      <c r="AA500" s="97"/>
      <c r="AB500" s="97"/>
    </row>
    <row r="501" spans="1:28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40"/>
      <c r="V501" s="38"/>
      <c r="W501" s="43"/>
      <c r="X501" s="37"/>
      <c r="Z501" s="97"/>
      <c r="AA501" s="97"/>
      <c r="AB501" s="97"/>
    </row>
    <row r="502" spans="1:28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40"/>
      <c r="V502" s="38"/>
      <c r="W502" s="43"/>
      <c r="X502" s="37"/>
      <c r="Z502" s="97"/>
      <c r="AA502" s="97"/>
      <c r="AB502" s="97"/>
    </row>
    <row r="503" spans="1:28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40"/>
      <c r="V503" s="38"/>
      <c r="W503" s="43"/>
      <c r="X503" s="37"/>
      <c r="Z503" s="97"/>
      <c r="AA503" s="97"/>
      <c r="AB503" s="97"/>
    </row>
    <row r="504" spans="1:28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40"/>
      <c r="V504" s="38"/>
      <c r="W504" s="43"/>
      <c r="X504" s="37"/>
      <c r="Z504" s="97"/>
      <c r="AA504" s="97"/>
      <c r="AB504" s="97"/>
    </row>
    <row r="505" spans="1:28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40"/>
      <c r="V505" s="38"/>
      <c r="W505" s="43"/>
      <c r="X505" s="37"/>
      <c r="Z505" s="97"/>
      <c r="AA505" s="97"/>
      <c r="AB505" s="97"/>
    </row>
    <row r="506" spans="1:28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40"/>
      <c r="V506" s="38"/>
      <c r="W506" s="43"/>
      <c r="X506" s="37"/>
      <c r="Z506" s="97"/>
      <c r="AA506" s="97"/>
      <c r="AB506" s="97"/>
    </row>
    <row r="507" spans="1:28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40"/>
      <c r="V507" s="38"/>
      <c r="W507" s="43"/>
      <c r="X507" s="37"/>
      <c r="Z507" s="97"/>
      <c r="AA507" s="97"/>
      <c r="AB507" s="97"/>
    </row>
    <row r="508" spans="1:28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40"/>
      <c r="V508" s="38"/>
      <c r="W508" s="43"/>
      <c r="X508" s="37"/>
      <c r="Z508" s="97"/>
      <c r="AA508" s="97"/>
      <c r="AB508" s="97"/>
    </row>
    <row r="509" spans="1:28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40"/>
      <c r="V509" s="38"/>
      <c r="W509" s="43"/>
      <c r="X509" s="37"/>
      <c r="Z509" s="97"/>
      <c r="AA509" s="97"/>
      <c r="AB509" s="97"/>
    </row>
    <row r="510" spans="1:28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40"/>
      <c r="V510" s="38"/>
      <c r="W510" s="43"/>
      <c r="X510" s="37"/>
      <c r="Z510" s="97"/>
      <c r="AA510" s="97"/>
      <c r="AB510" s="97"/>
    </row>
    <row r="511" spans="1:28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40"/>
      <c r="V511" s="38"/>
      <c r="W511" s="43"/>
      <c r="X511" s="37"/>
      <c r="Z511" s="97"/>
      <c r="AA511" s="97"/>
      <c r="AB511" s="97"/>
    </row>
    <row r="512" spans="1:28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40"/>
      <c r="V512" s="38"/>
      <c r="W512" s="43"/>
      <c r="X512" s="37"/>
      <c r="Z512" s="97"/>
      <c r="AA512" s="97"/>
      <c r="AB512" s="97"/>
    </row>
    <row r="513" spans="1:28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40"/>
      <c r="V513" s="38"/>
      <c r="W513" s="43"/>
      <c r="X513" s="37"/>
      <c r="Z513" s="97"/>
      <c r="AA513" s="97"/>
      <c r="AB513" s="97"/>
    </row>
    <row r="514" spans="1:28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40"/>
      <c r="V514" s="38"/>
      <c r="W514" s="43"/>
      <c r="X514" s="37"/>
      <c r="Z514" s="97"/>
      <c r="AA514" s="97"/>
      <c r="AB514" s="97"/>
    </row>
    <row r="515" spans="1:28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40"/>
      <c r="V515" s="38"/>
      <c r="W515" s="43"/>
      <c r="X515" s="37"/>
      <c r="Z515" s="97"/>
      <c r="AA515" s="97"/>
      <c r="AB515" s="97"/>
    </row>
    <row r="516" spans="1:28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40"/>
      <c r="V516" s="38"/>
      <c r="W516" s="43"/>
      <c r="X516" s="37"/>
      <c r="Z516" s="97"/>
      <c r="AA516" s="97"/>
      <c r="AB516" s="97"/>
    </row>
    <row r="517" spans="1:28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40"/>
      <c r="V517" s="38"/>
      <c r="W517" s="43"/>
      <c r="X517" s="37"/>
      <c r="Z517" s="97"/>
      <c r="AA517" s="97"/>
      <c r="AB517" s="97"/>
    </row>
    <row r="518" spans="1:28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40"/>
      <c r="V518" s="38"/>
      <c r="W518" s="43"/>
      <c r="X518" s="37"/>
      <c r="Z518" s="97"/>
      <c r="AA518" s="97"/>
      <c r="AB518" s="97"/>
    </row>
    <row r="519" spans="1:28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40"/>
      <c r="V519" s="38"/>
      <c r="W519" s="43"/>
      <c r="X519" s="37"/>
      <c r="Z519" s="97"/>
      <c r="AA519" s="97"/>
      <c r="AB519" s="97"/>
    </row>
    <row r="520" spans="1:28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40"/>
      <c r="V520" s="38"/>
      <c r="W520" s="43"/>
      <c r="X520" s="37"/>
      <c r="Z520" s="97"/>
      <c r="AA520" s="97"/>
      <c r="AB520" s="97"/>
    </row>
    <row r="521" spans="1:28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40"/>
      <c r="V521" s="38"/>
      <c r="W521" s="43"/>
      <c r="X521" s="37"/>
      <c r="Z521" s="97"/>
      <c r="AA521" s="97"/>
      <c r="AB521" s="97"/>
    </row>
    <row r="522" spans="1:28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40"/>
      <c r="V522" s="38"/>
      <c r="W522" s="43"/>
      <c r="X522" s="37"/>
      <c r="Z522" s="97"/>
      <c r="AA522" s="97"/>
      <c r="AB522" s="97"/>
    </row>
    <row r="523" spans="1:28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40"/>
      <c r="V523" s="38"/>
      <c r="W523" s="43"/>
      <c r="X523" s="37"/>
      <c r="Z523" s="97"/>
      <c r="AA523" s="97"/>
      <c r="AB523" s="97"/>
    </row>
    <row r="524" spans="1:28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40"/>
      <c r="V524" s="38"/>
      <c r="W524" s="43"/>
      <c r="X524" s="37"/>
      <c r="Z524" s="97"/>
      <c r="AA524" s="97"/>
      <c r="AB524" s="97"/>
    </row>
    <row r="525" spans="1:28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40"/>
      <c r="V525" s="38"/>
      <c r="W525" s="43"/>
      <c r="X525" s="37"/>
      <c r="Z525" s="97"/>
      <c r="AA525" s="97"/>
      <c r="AB525" s="97"/>
    </row>
    <row r="526" spans="1:28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40"/>
      <c r="V526" s="38"/>
      <c r="W526" s="43"/>
      <c r="X526" s="37"/>
      <c r="Z526" s="97"/>
      <c r="AA526" s="97"/>
      <c r="AB526" s="97"/>
    </row>
    <row r="527" spans="1:28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40"/>
      <c r="V527" s="38"/>
      <c r="W527" s="43"/>
      <c r="X527" s="37"/>
      <c r="Z527" s="97"/>
      <c r="AA527" s="97"/>
      <c r="AB527" s="97"/>
    </row>
    <row r="528" spans="1:28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40"/>
      <c r="V528" s="38"/>
      <c r="W528" s="43"/>
      <c r="X528" s="37"/>
      <c r="Z528" s="97"/>
      <c r="AA528" s="97"/>
      <c r="AB528" s="97"/>
    </row>
    <row r="529" spans="1:28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40"/>
      <c r="V529" s="38"/>
      <c r="W529" s="43"/>
      <c r="X529" s="37"/>
      <c r="Z529" s="97"/>
      <c r="AA529" s="97"/>
      <c r="AB529" s="97"/>
    </row>
    <row r="530" spans="1:28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40"/>
      <c r="V530" s="38"/>
      <c r="W530" s="43"/>
      <c r="X530" s="37"/>
      <c r="Z530" s="97"/>
      <c r="AA530" s="97"/>
      <c r="AB530" s="97"/>
    </row>
    <row r="531" spans="1:28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40"/>
      <c r="V531" s="38"/>
      <c r="W531" s="43"/>
      <c r="X531" s="37"/>
      <c r="Z531" s="97"/>
      <c r="AA531" s="97"/>
      <c r="AB531" s="97"/>
    </row>
    <row r="532" spans="1:28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40"/>
      <c r="V532" s="38"/>
      <c r="W532" s="43"/>
      <c r="X532" s="37"/>
      <c r="Z532" s="97"/>
      <c r="AA532" s="97"/>
      <c r="AB532" s="97"/>
    </row>
    <row r="533" spans="1:28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40"/>
      <c r="V533" s="38"/>
      <c r="W533" s="43"/>
      <c r="X533" s="37"/>
      <c r="Z533" s="97"/>
      <c r="AA533" s="97"/>
      <c r="AB533" s="97"/>
    </row>
    <row r="534" spans="1:28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40"/>
      <c r="V534" s="38"/>
      <c r="W534" s="43"/>
      <c r="X534" s="37"/>
      <c r="Z534" s="97"/>
      <c r="AA534" s="97"/>
      <c r="AB534" s="97"/>
    </row>
    <row r="535" spans="1:28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40"/>
      <c r="V535" s="38"/>
      <c r="W535" s="43"/>
      <c r="X535" s="37"/>
      <c r="Z535" s="97"/>
      <c r="AA535" s="97"/>
      <c r="AB535" s="97"/>
    </row>
    <row r="536" spans="1:28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40"/>
      <c r="V536" s="38"/>
      <c r="W536" s="43"/>
      <c r="X536" s="37"/>
      <c r="Z536" s="97"/>
      <c r="AA536" s="97"/>
      <c r="AB536" s="97"/>
    </row>
    <row r="537" spans="1:28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40"/>
      <c r="V537" s="38"/>
      <c r="W537" s="43"/>
      <c r="X537" s="37"/>
      <c r="Z537" s="97"/>
      <c r="AA537" s="97"/>
      <c r="AB537" s="97"/>
    </row>
    <row r="538" spans="1:28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40"/>
      <c r="V538" s="38"/>
      <c r="W538" s="43"/>
      <c r="X538" s="37"/>
      <c r="Z538" s="97"/>
      <c r="AA538" s="97"/>
      <c r="AB538" s="97"/>
    </row>
    <row r="539" spans="1:28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40"/>
      <c r="V539" s="38"/>
      <c r="W539" s="43"/>
      <c r="X539" s="37"/>
      <c r="Z539" s="97"/>
      <c r="AA539" s="97"/>
      <c r="AB539" s="97"/>
    </row>
    <row r="540" spans="1:28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40"/>
      <c r="V540" s="38"/>
      <c r="W540" s="43"/>
      <c r="X540" s="37"/>
      <c r="Z540" s="97"/>
      <c r="AA540" s="97"/>
      <c r="AB540" s="97"/>
    </row>
    <row r="541" spans="1:28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40"/>
      <c r="V541" s="38"/>
      <c r="W541" s="43"/>
      <c r="X541" s="37"/>
      <c r="Z541" s="97"/>
      <c r="AA541" s="97"/>
      <c r="AB541" s="97"/>
    </row>
    <row r="542" spans="1:28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40"/>
      <c r="V542" s="38"/>
      <c r="W542" s="43"/>
      <c r="X542" s="37"/>
      <c r="Z542" s="97"/>
      <c r="AA542" s="97"/>
      <c r="AB542" s="97"/>
    </row>
    <row r="543" spans="1:28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40"/>
      <c r="V543" s="38"/>
      <c r="W543" s="43"/>
      <c r="X543" s="37"/>
      <c r="Z543" s="97"/>
      <c r="AA543" s="97"/>
      <c r="AB543" s="97"/>
    </row>
    <row r="544" spans="1:28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40"/>
      <c r="V544" s="38"/>
      <c r="W544" s="43"/>
      <c r="X544" s="37"/>
      <c r="Z544" s="97"/>
      <c r="AA544" s="97"/>
      <c r="AB544" s="97"/>
    </row>
    <row r="545" spans="1:28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40"/>
      <c r="V545" s="38"/>
      <c r="W545" s="43"/>
      <c r="X545" s="37"/>
      <c r="Z545" s="97"/>
      <c r="AA545" s="97"/>
      <c r="AB545" s="97"/>
    </row>
    <row r="546" spans="1:28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40"/>
      <c r="V546" s="38"/>
      <c r="W546" s="43"/>
      <c r="X546" s="37"/>
      <c r="Z546" s="97"/>
      <c r="AA546" s="97"/>
      <c r="AB546" s="97"/>
    </row>
    <row r="547" spans="1:28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40"/>
      <c r="V547" s="38"/>
      <c r="W547" s="43"/>
      <c r="X547" s="37"/>
      <c r="Z547" s="97"/>
      <c r="AA547" s="97"/>
      <c r="AB547" s="97"/>
    </row>
    <row r="548" spans="1:28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40"/>
      <c r="V548" s="38"/>
      <c r="W548" s="43"/>
      <c r="X548" s="37"/>
      <c r="Z548" s="97"/>
      <c r="AA548" s="97"/>
      <c r="AB548" s="97"/>
    </row>
    <row r="549" spans="1:28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40"/>
      <c r="V549" s="38"/>
      <c r="W549" s="43"/>
      <c r="X549" s="37"/>
      <c r="Z549" s="97"/>
      <c r="AA549" s="97"/>
      <c r="AB549" s="97"/>
    </row>
    <row r="550" spans="1:28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40"/>
      <c r="V550" s="38"/>
      <c r="W550" s="43"/>
      <c r="X550" s="37"/>
      <c r="Z550" s="97"/>
      <c r="AA550" s="97"/>
      <c r="AB550" s="97"/>
    </row>
    <row r="551" spans="1:28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40"/>
      <c r="V551" s="38"/>
      <c r="W551" s="43"/>
      <c r="X551" s="37"/>
      <c r="Z551" s="97"/>
      <c r="AA551" s="97"/>
      <c r="AB551" s="97"/>
    </row>
    <row r="552" spans="1:28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40"/>
      <c r="V552" s="38"/>
      <c r="W552" s="43"/>
      <c r="X552" s="37"/>
      <c r="Z552" s="97"/>
      <c r="AA552" s="97"/>
      <c r="AB552" s="97"/>
    </row>
    <row r="553" spans="1:28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40"/>
      <c r="V553" s="38"/>
      <c r="W553" s="43"/>
      <c r="X553" s="37"/>
      <c r="Z553" s="97"/>
      <c r="AA553" s="97"/>
      <c r="AB553" s="97"/>
    </row>
    <row r="554" spans="1:28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40"/>
      <c r="V554" s="38"/>
      <c r="W554" s="43"/>
      <c r="X554" s="37"/>
      <c r="Z554" s="97"/>
      <c r="AA554" s="97"/>
      <c r="AB554" s="97"/>
    </row>
    <row r="555" spans="1:28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40"/>
      <c r="V555" s="38"/>
      <c r="W555" s="43"/>
      <c r="X555" s="37"/>
      <c r="Z555" s="97"/>
      <c r="AA555" s="97"/>
      <c r="AB555" s="97"/>
    </row>
    <row r="556" spans="1:28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40"/>
      <c r="V556" s="38"/>
      <c r="W556" s="43"/>
      <c r="X556" s="37"/>
      <c r="Z556" s="97"/>
      <c r="AA556" s="97"/>
      <c r="AB556" s="97"/>
    </row>
    <row r="557" spans="1:28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40"/>
      <c r="V557" s="38"/>
      <c r="W557" s="43"/>
      <c r="X557" s="37"/>
      <c r="Z557" s="97"/>
      <c r="AA557" s="97"/>
      <c r="AB557" s="97"/>
    </row>
    <row r="558" spans="1:28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40"/>
      <c r="V558" s="38"/>
      <c r="W558" s="43"/>
      <c r="X558" s="37"/>
      <c r="Z558" s="97"/>
      <c r="AA558" s="97"/>
      <c r="AB558" s="97"/>
    </row>
    <row r="559" spans="1:28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40"/>
      <c r="V559" s="38"/>
      <c r="W559" s="43"/>
      <c r="X559" s="37"/>
      <c r="Z559" s="97"/>
      <c r="AA559" s="97"/>
      <c r="AB559" s="97"/>
    </row>
    <row r="560" spans="1:28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40"/>
      <c r="V560" s="38"/>
      <c r="W560" s="43"/>
      <c r="X560" s="37"/>
      <c r="Z560" s="97"/>
      <c r="AA560" s="97"/>
      <c r="AB560" s="97"/>
    </row>
    <row r="561" spans="1:28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40"/>
      <c r="V561" s="38"/>
      <c r="W561" s="43"/>
      <c r="X561" s="37"/>
      <c r="Z561" s="97"/>
      <c r="AA561" s="97"/>
      <c r="AB561" s="97"/>
    </row>
    <row r="562" spans="1:28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40"/>
      <c r="V562" s="38"/>
      <c r="W562" s="43"/>
      <c r="X562" s="37"/>
      <c r="Z562" s="97"/>
      <c r="AA562" s="97"/>
      <c r="AB562" s="97"/>
    </row>
    <row r="563" spans="1:28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40"/>
      <c r="V563" s="38"/>
      <c r="W563" s="43"/>
      <c r="X563" s="37"/>
      <c r="Z563" s="97"/>
      <c r="AA563" s="97"/>
      <c r="AB563" s="97"/>
    </row>
    <row r="564" spans="1:28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40"/>
      <c r="V564" s="38"/>
      <c r="W564" s="43"/>
      <c r="X564" s="37"/>
      <c r="Z564" s="97"/>
      <c r="AA564" s="97"/>
      <c r="AB564" s="97"/>
    </row>
    <row r="565" spans="1:28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40"/>
      <c r="V565" s="38"/>
      <c r="W565" s="43"/>
      <c r="X565" s="37"/>
      <c r="Z565" s="97"/>
      <c r="AA565" s="97"/>
      <c r="AB565" s="97"/>
    </row>
    <row r="566" spans="1:28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40"/>
      <c r="V566" s="38"/>
      <c r="W566" s="43"/>
      <c r="X566" s="37"/>
      <c r="Z566" s="97"/>
      <c r="AA566" s="97"/>
      <c r="AB566" s="97"/>
    </row>
    <row r="567" spans="1:28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40"/>
      <c r="V567" s="38"/>
      <c r="W567" s="43"/>
      <c r="X567" s="37"/>
      <c r="Z567" s="97"/>
      <c r="AA567" s="97"/>
      <c r="AB567" s="97"/>
    </row>
    <row r="568" spans="1:28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40"/>
      <c r="V568" s="38"/>
      <c r="W568" s="43"/>
      <c r="X568" s="37"/>
      <c r="Z568" s="97"/>
      <c r="AA568" s="97"/>
      <c r="AB568" s="97"/>
    </row>
    <row r="569" spans="1:28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40"/>
      <c r="V569" s="38"/>
      <c r="W569" s="43"/>
      <c r="X569" s="37"/>
      <c r="Z569" s="97"/>
      <c r="AA569" s="97"/>
      <c r="AB569" s="97"/>
    </row>
    <row r="570" spans="1:28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40"/>
      <c r="V570" s="38"/>
      <c r="W570" s="43"/>
      <c r="X570" s="37"/>
      <c r="Z570" s="97"/>
      <c r="AA570" s="97"/>
      <c r="AB570" s="97"/>
    </row>
    <row r="571" spans="1:28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40"/>
      <c r="V571" s="38"/>
      <c r="W571" s="43"/>
      <c r="X571" s="37"/>
      <c r="Z571" s="97"/>
      <c r="AA571" s="97"/>
      <c r="AB571" s="97"/>
    </row>
    <row r="572" spans="1:28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40"/>
      <c r="V572" s="38"/>
      <c r="W572" s="43"/>
      <c r="X572" s="37"/>
      <c r="Z572" s="97"/>
      <c r="AA572" s="97"/>
      <c r="AB572" s="97"/>
    </row>
    <row r="573" spans="1:28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40"/>
      <c r="V573" s="38"/>
      <c r="W573" s="43"/>
      <c r="X573" s="37"/>
      <c r="Z573" s="97"/>
      <c r="AA573" s="97"/>
      <c r="AB573" s="97"/>
    </row>
    <row r="574" spans="1:28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40"/>
      <c r="V574" s="38"/>
      <c r="W574" s="43"/>
      <c r="X574" s="37"/>
      <c r="Z574" s="97"/>
      <c r="AA574" s="97"/>
      <c r="AB574" s="97"/>
    </row>
    <row r="575" spans="1:28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40"/>
      <c r="V575" s="38"/>
      <c r="W575" s="43"/>
      <c r="X575" s="37"/>
      <c r="Z575" s="97"/>
      <c r="AA575" s="97"/>
      <c r="AB575" s="97"/>
    </row>
    <row r="576" spans="1:28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40"/>
      <c r="V576" s="38"/>
      <c r="W576" s="43"/>
      <c r="X576" s="37"/>
      <c r="Z576" s="97"/>
      <c r="AA576" s="97"/>
      <c r="AB576" s="97"/>
    </row>
    <row r="577" spans="1:28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40"/>
      <c r="V577" s="38"/>
      <c r="W577" s="43"/>
      <c r="X577" s="37"/>
      <c r="Z577" s="97"/>
      <c r="AA577" s="97"/>
      <c r="AB577" s="97"/>
    </row>
    <row r="578" spans="1:28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40"/>
      <c r="V578" s="38"/>
      <c r="W578" s="43"/>
      <c r="X578" s="37"/>
      <c r="Z578" s="97"/>
      <c r="AA578" s="97"/>
      <c r="AB578" s="97"/>
    </row>
    <row r="579" spans="1:28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40"/>
      <c r="V579" s="38"/>
      <c r="W579" s="43"/>
      <c r="X579" s="37"/>
      <c r="Z579" s="97"/>
      <c r="AA579" s="97"/>
      <c r="AB579" s="97"/>
    </row>
    <row r="580" spans="1:28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40"/>
      <c r="V580" s="38"/>
      <c r="W580" s="43"/>
      <c r="X580" s="37"/>
      <c r="Z580" s="97"/>
      <c r="AA580" s="97"/>
      <c r="AB580" s="97"/>
    </row>
    <row r="581" spans="1:28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40"/>
      <c r="V581" s="38"/>
      <c r="W581" s="43"/>
      <c r="X581" s="37"/>
      <c r="Z581" s="97"/>
      <c r="AA581" s="97"/>
      <c r="AB581" s="97"/>
    </row>
    <row r="582" spans="1:28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40"/>
      <c r="V582" s="38"/>
      <c r="W582" s="43"/>
      <c r="X582" s="37"/>
      <c r="Z582" s="97"/>
      <c r="AA582" s="97"/>
      <c r="AB582" s="97"/>
    </row>
    <row r="583" spans="1:28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40"/>
      <c r="V583" s="38"/>
      <c r="W583" s="43"/>
      <c r="X583" s="37"/>
      <c r="Z583" s="97"/>
      <c r="AA583" s="97"/>
      <c r="AB583" s="97"/>
    </row>
    <row r="584" spans="1:28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40"/>
      <c r="V584" s="38"/>
      <c r="W584" s="43"/>
      <c r="X584" s="37"/>
      <c r="Z584" s="97"/>
      <c r="AA584" s="97"/>
      <c r="AB584" s="97"/>
    </row>
    <row r="585" spans="1:28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40"/>
      <c r="V585" s="38"/>
      <c r="W585" s="43"/>
      <c r="X585" s="37"/>
      <c r="Z585" s="97"/>
      <c r="AA585" s="97"/>
      <c r="AB585" s="97"/>
    </row>
    <row r="586" spans="1:28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40"/>
      <c r="V586" s="38"/>
      <c r="W586" s="43"/>
      <c r="X586" s="37"/>
      <c r="Z586" s="97"/>
      <c r="AA586" s="97"/>
      <c r="AB586" s="97"/>
    </row>
    <row r="587" spans="1:28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40"/>
      <c r="V587" s="38"/>
      <c r="W587" s="43"/>
      <c r="X587" s="37"/>
      <c r="Z587" s="97"/>
      <c r="AA587" s="97"/>
      <c r="AB587" s="97"/>
    </row>
    <row r="588" spans="1:28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40"/>
      <c r="V588" s="38"/>
      <c r="W588" s="43"/>
      <c r="X588" s="37"/>
      <c r="Z588" s="97"/>
      <c r="AA588" s="97"/>
      <c r="AB588" s="97"/>
    </row>
    <row r="589" spans="1:28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40"/>
      <c r="V589" s="38"/>
      <c r="W589" s="43"/>
      <c r="X589" s="37"/>
      <c r="Z589" s="97"/>
      <c r="AA589" s="97"/>
      <c r="AB589" s="97"/>
    </row>
    <row r="590" spans="1:28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40"/>
      <c r="V590" s="38"/>
      <c r="W590" s="43"/>
      <c r="X590" s="37"/>
      <c r="Z590" s="97"/>
      <c r="AA590" s="97"/>
      <c r="AB590" s="97"/>
    </row>
    <row r="591" spans="1:28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40"/>
      <c r="V591" s="38"/>
      <c r="W591" s="43"/>
      <c r="X591" s="37"/>
      <c r="Z591" s="97"/>
      <c r="AA591" s="97"/>
      <c r="AB591" s="97"/>
    </row>
    <row r="592" spans="1:28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40"/>
      <c r="V592" s="38"/>
      <c r="W592" s="43"/>
      <c r="X592" s="37"/>
      <c r="Z592" s="97"/>
      <c r="AA592" s="97"/>
      <c r="AB592" s="97"/>
    </row>
    <row r="593" spans="1:28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40"/>
      <c r="V593" s="38"/>
      <c r="W593" s="43"/>
      <c r="X593" s="37"/>
      <c r="Z593" s="97"/>
      <c r="AA593" s="97"/>
      <c r="AB593" s="97"/>
    </row>
    <row r="594" spans="1:28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40"/>
      <c r="V594" s="38"/>
      <c r="W594" s="43"/>
      <c r="X594" s="37"/>
      <c r="Z594" s="97"/>
      <c r="AA594" s="97"/>
      <c r="AB594" s="97"/>
    </row>
    <row r="595" spans="1:28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40"/>
      <c r="V595" s="38"/>
      <c r="W595" s="43"/>
      <c r="X595" s="37"/>
      <c r="Z595" s="97"/>
      <c r="AA595" s="97"/>
      <c r="AB595" s="97"/>
    </row>
    <row r="596" spans="1:28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40"/>
      <c r="V596" s="38"/>
      <c r="W596" s="43"/>
      <c r="X596" s="37"/>
      <c r="Z596" s="97"/>
      <c r="AA596" s="97"/>
      <c r="AB596" s="97"/>
    </row>
    <row r="597" spans="1:28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40"/>
      <c r="V597" s="38"/>
      <c r="W597" s="43"/>
      <c r="X597" s="37"/>
      <c r="Z597" s="97"/>
      <c r="AA597" s="97"/>
      <c r="AB597" s="97"/>
    </row>
    <row r="598" spans="1:28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40"/>
      <c r="V598" s="38"/>
      <c r="W598" s="43"/>
      <c r="X598" s="37"/>
      <c r="Z598" s="97"/>
      <c r="AA598" s="97"/>
      <c r="AB598" s="97"/>
    </row>
    <row r="599" spans="1:28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40"/>
      <c r="V599" s="38"/>
      <c r="W599" s="43"/>
      <c r="X599" s="37"/>
      <c r="Z599" s="97"/>
      <c r="AA599" s="97"/>
      <c r="AB599" s="97"/>
    </row>
    <row r="600" spans="1:28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40"/>
      <c r="V600" s="38"/>
      <c r="W600" s="43"/>
      <c r="X600" s="37"/>
      <c r="Z600" s="97"/>
      <c r="AA600" s="97"/>
      <c r="AB600" s="97"/>
    </row>
    <row r="601" spans="1:28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40"/>
      <c r="V601" s="38"/>
      <c r="W601" s="43"/>
      <c r="X601" s="37"/>
      <c r="Z601" s="97"/>
      <c r="AA601" s="97"/>
      <c r="AB601" s="97"/>
    </row>
    <row r="602" spans="1:28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40"/>
      <c r="V602" s="38"/>
      <c r="W602" s="43"/>
      <c r="X602" s="37"/>
      <c r="Z602" s="97"/>
      <c r="AA602" s="97"/>
      <c r="AB602" s="97"/>
    </row>
    <row r="603" spans="1:28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40"/>
      <c r="V603" s="38"/>
      <c r="W603" s="43"/>
      <c r="X603" s="37"/>
      <c r="Z603" s="97"/>
      <c r="AA603" s="97"/>
      <c r="AB603" s="97"/>
    </row>
    <row r="604" spans="1:28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40"/>
      <c r="V604" s="38"/>
      <c r="W604" s="43"/>
      <c r="X604" s="37"/>
      <c r="Z604" s="97"/>
      <c r="AA604" s="97"/>
      <c r="AB604" s="97"/>
    </row>
    <row r="605" spans="1:28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40"/>
      <c r="V605" s="38"/>
      <c r="W605" s="43"/>
      <c r="X605" s="37"/>
      <c r="Z605" s="97"/>
      <c r="AA605" s="97"/>
      <c r="AB605" s="97"/>
    </row>
    <row r="606" spans="1:28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40"/>
      <c r="V606" s="38"/>
      <c r="W606" s="43"/>
      <c r="X606" s="37"/>
      <c r="Z606" s="97"/>
      <c r="AA606" s="97"/>
      <c r="AB606" s="97"/>
    </row>
    <row r="607" spans="1:28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40"/>
      <c r="V607" s="38"/>
      <c r="W607" s="43"/>
      <c r="X607" s="37"/>
      <c r="Z607" s="97"/>
      <c r="AA607" s="97"/>
      <c r="AB607" s="97"/>
    </row>
    <row r="608" spans="1:28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40"/>
      <c r="V608" s="38"/>
      <c r="W608" s="43"/>
      <c r="X608" s="37"/>
      <c r="Z608" s="97"/>
      <c r="AA608" s="97"/>
      <c r="AB608" s="97"/>
    </row>
    <row r="609" spans="1:28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40"/>
      <c r="V609" s="38"/>
      <c r="W609" s="43"/>
      <c r="X609" s="37"/>
      <c r="Z609" s="97"/>
      <c r="AA609" s="97"/>
      <c r="AB609" s="97"/>
    </row>
    <row r="610" spans="1:28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40"/>
      <c r="V610" s="38"/>
      <c r="W610" s="43"/>
      <c r="X610" s="37"/>
      <c r="Z610" s="97"/>
      <c r="AA610" s="97"/>
      <c r="AB610" s="97"/>
    </row>
    <row r="611" spans="1:28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40"/>
      <c r="V611" s="38"/>
      <c r="W611" s="43"/>
      <c r="X611" s="37"/>
      <c r="Z611" s="97"/>
      <c r="AA611" s="97"/>
      <c r="AB611" s="97"/>
    </row>
    <row r="612" spans="1:28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40"/>
      <c r="V612" s="38"/>
      <c r="W612" s="43"/>
      <c r="X612" s="37"/>
      <c r="Z612" s="97"/>
      <c r="AA612" s="97"/>
      <c r="AB612" s="97"/>
    </row>
    <row r="613" spans="1:28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40"/>
      <c r="V613" s="38"/>
      <c r="W613" s="43"/>
      <c r="X613" s="37"/>
      <c r="Z613" s="97"/>
      <c r="AA613" s="97"/>
      <c r="AB613" s="97"/>
    </row>
    <row r="614" spans="1:28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40"/>
      <c r="V614" s="38"/>
      <c r="W614" s="43"/>
      <c r="X614" s="37"/>
      <c r="Z614" s="97"/>
      <c r="AA614" s="97"/>
      <c r="AB614" s="97"/>
    </row>
    <row r="615" spans="1:28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40"/>
      <c r="V615" s="38"/>
      <c r="W615" s="43"/>
      <c r="X615" s="37"/>
      <c r="Z615" s="97"/>
      <c r="AA615" s="97"/>
      <c r="AB615" s="97"/>
    </row>
    <row r="616" spans="1:28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40"/>
      <c r="V616" s="38"/>
      <c r="W616" s="43"/>
      <c r="X616" s="37"/>
      <c r="Z616" s="97"/>
      <c r="AA616" s="97"/>
      <c r="AB616" s="97"/>
    </row>
    <row r="617" spans="1:28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40"/>
      <c r="V617" s="38"/>
      <c r="W617" s="43"/>
      <c r="X617" s="37"/>
      <c r="Z617" s="97"/>
      <c r="AA617" s="97"/>
      <c r="AB617" s="97"/>
    </row>
    <row r="618" spans="1:28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40"/>
      <c r="V618" s="38"/>
      <c r="W618" s="43"/>
      <c r="X618" s="37"/>
      <c r="Z618" s="97"/>
      <c r="AA618" s="97"/>
      <c r="AB618" s="97"/>
    </row>
    <row r="619" spans="1:28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40"/>
      <c r="V619" s="38"/>
      <c r="W619" s="43"/>
      <c r="X619" s="37"/>
      <c r="Z619" s="97"/>
      <c r="AA619" s="97"/>
      <c r="AB619" s="97"/>
    </row>
    <row r="620" spans="1:28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40"/>
      <c r="V620" s="38"/>
      <c r="W620" s="43"/>
      <c r="X620" s="37"/>
      <c r="Z620" s="97"/>
      <c r="AA620" s="97"/>
      <c r="AB620" s="97"/>
    </row>
    <row r="621" spans="1:28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40"/>
      <c r="V621" s="38"/>
      <c r="W621" s="43"/>
      <c r="X621" s="37"/>
      <c r="Z621" s="97"/>
      <c r="AA621" s="97"/>
      <c r="AB621" s="97"/>
    </row>
    <row r="622" spans="1:28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40"/>
      <c r="V622" s="38"/>
      <c r="W622" s="43"/>
      <c r="X622" s="37"/>
      <c r="Z622" s="97"/>
      <c r="AA622" s="97"/>
      <c r="AB622" s="97"/>
    </row>
    <row r="623" spans="1:28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40"/>
      <c r="V623" s="38"/>
      <c r="W623" s="43"/>
      <c r="X623" s="37"/>
      <c r="Z623" s="97"/>
      <c r="AA623" s="97"/>
      <c r="AB623" s="97"/>
    </row>
    <row r="624" spans="1:28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40"/>
      <c r="V624" s="38"/>
      <c r="W624" s="43"/>
      <c r="X624" s="37"/>
      <c r="Z624" s="97"/>
      <c r="AA624" s="97"/>
      <c r="AB624" s="97"/>
    </row>
    <row r="625" spans="1:28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40"/>
      <c r="V625" s="38"/>
      <c r="W625" s="43"/>
      <c r="X625" s="37"/>
      <c r="Z625" s="97"/>
      <c r="AA625" s="97"/>
      <c r="AB625" s="97"/>
    </row>
    <row r="626" spans="1:28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40"/>
      <c r="V626" s="38"/>
      <c r="W626" s="43"/>
      <c r="X626" s="37"/>
      <c r="Z626" s="97"/>
      <c r="AA626" s="97"/>
      <c r="AB626" s="97"/>
    </row>
    <row r="627" spans="1:28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40"/>
      <c r="V627" s="38"/>
      <c r="W627" s="43"/>
      <c r="X627" s="37"/>
      <c r="Z627" s="97"/>
      <c r="AA627" s="97"/>
      <c r="AB627" s="97"/>
    </row>
    <row r="628" spans="1:28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40"/>
      <c r="V628" s="38"/>
      <c r="W628" s="43"/>
      <c r="X628" s="37"/>
      <c r="Z628" s="97"/>
      <c r="AA628" s="97"/>
      <c r="AB628" s="97"/>
    </row>
    <row r="629" spans="1:28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40"/>
      <c r="V629" s="38"/>
      <c r="W629" s="43"/>
      <c r="X629" s="37"/>
      <c r="Z629" s="97"/>
      <c r="AA629" s="97"/>
      <c r="AB629" s="97"/>
    </row>
    <row r="630" spans="1:28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40"/>
      <c r="V630" s="38"/>
      <c r="W630" s="43"/>
      <c r="X630" s="37"/>
      <c r="Z630" s="97"/>
      <c r="AA630" s="97"/>
      <c r="AB630" s="97"/>
    </row>
    <row r="631" spans="1:28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40"/>
      <c r="V631" s="38"/>
      <c r="W631" s="43"/>
      <c r="X631" s="37"/>
      <c r="Z631" s="97"/>
      <c r="AA631" s="97"/>
      <c r="AB631" s="97"/>
    </row>
    <row r="632" spans="1:28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40"/>
      <c r="V632" s="38"/>
      <c r="W632" s="43"/>
      <c r="X632" s="37"/>
      <c r="Z632" s="97"/>
      <c r="AA632" s="97"/>
      <c r="AB632" s="97"/>
    </row>
    <row r="633" spans="1:28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40"/>
      <c r="V633" s="38"/>
      <c r="W633" s="43"/>
      <c r="X633" s="37"/>
      <c r="Z633" s="97"/>
      <c r="AA633" s="97"/>
      <c r="AB633" s="97"/>
    </row>
    <row r="634" spans="1:28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40"/>
      <c r="V634" s="38"/>
      <c r="W634" s="43"/>
      <c r="X634" s="37"/>
      <c r="Z634" s="97"/>
      <c r="AA634" s="97"/>
      <c r="AB634" s="97"/>
    </row>
    <row r="635" spans="1:28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40"/>
      <c r="V635" s="38"/>
      <c r="W635" s="43"/>
      <c r="X635" s="37"/>
      <c r="Z635" s="97"/>
      <c r="AA635" s="97"/>
      <c r="AB635" s="97"/>
    </row>
    <row r="636" spans="1:28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40"/>
      <c r="V636" s="38"/>
      <c r="W636" s="43"/>
      <c r="X636" s="37"/>
      <c r="Z636" s="97"/>
      <c r="AA636" s="97"/>
      <c r="AB636" s="97"/>
    </row>
    <row r="637" spans="1:28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40"/>
      <c r="V637" s="38"/>
      <c r="W637" s="43"/>
      <c r="X637" s="37"/>
      <c r="Z637" s="97"/>
      <c r="AA637" s="97"/>
      <c r="AB637" s="97"/>
    </row>
    <row r="638" spans="1:28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40"/>
      <c r="V638" s="38"/>
      <c r="W638" s="43"/>
      <c r="X638" s="37"/>
      <c r="Z638" s="97"/>
      <c r="AA638" s="97"/>
      <c r="AB638" s="97"/>
    </row>
    <row r="639" spans="1:28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40"/>
      <c r="V639" s="38"/>
      <c r="W639" s="43"/>
      <c r="X639" s="37"/>
      <c r="Z639" s="97"/>
      <c r="AA639" s="97"/>
      <c r="AB639" s="97"/>
    </row>
    <row r="640" spans="1:28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40"/>
      <c r="V640" s="38"/>
      <c r="W640" s="43"/>
      <c r="X640" s="37"/>
      <c r="Z640" s="97"/>
      <c r="AA640" s="97"/>
      <c r="AB640" s="97"/>
    </row>
    <row r="641" spans="1:28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40"/>
      <c r="V641" s="38"/>
      <c r="W641" s="43"/>
      <c r="X641" s="37"/>
      <c r="Z641" s="97"/>
      <c r="AA641" s="97"/>
      <c r="AB641" s="97"/>
    </row>
    <row r="642" spans="1:28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40"/>
      <c r="V642" s="38"/>
      <c r="W642" s="43"/>
      <c r="X642" s="37"/>
      <c r="Z642" s="97"/>
      <c r="AA642" s="97"/>
      <c r="AB642" s="97"/>
    </row>
    <row r="643" spans="1:28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40"/>
      <c r="V643" s="38"/>
      <c r="W643" s="43"/>
      <c r="X643" s="37"/>
      <c r="Z643" s="97"/>
      <c r="AA643" s="97"/>
      <c r="AB643" s="97"/>
    </row>
    <row r="644" spans="1:28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40"/>
      <c r="V644" s="38"/>
      <c r="W644" s="43"/>
      <c r="X644" s="37"/>
      <c r="Z644" s="97"/>
      <c r="AA644" s="97"/>
      <c r="AB644" s="97"/>
    </row>
    <row r="645" spans="1:28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40"/>
      <c r="V645" s="38"/>
      <c r="W645" s="43"/>
      <c r="X645" s="37"/>
      <c r="Z645" s="97"/>
      <c r="AA645" s="97"/>
      <c r="AB645" s="97"/>
    </row>
    <row r="646" spans="1:28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40"/>
      <c r="V646" s="38"/>
      <c r="W646" s="43"/>
      <c r="X646" s="37"/>
      <c r="Z646" s="97"/>
      <c r="AA646" s="97"/>
      <c r="AB646" s="97"/>
    </row>
    <row r="647" spans="1:28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40"/>
      <c r="V647" s="38"/>
      <c r="W647" s="43"/>
      <c r="X647" s="37"/>
      <c r="Z647" s="97"/>
      <c r="AA647" s="97"/>
      <c r="AB647" s="97"/>
    </row>
    <row r="648" spans="1:28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40"/>
      <c r="V648" s="38"/>
      <c r="W648" s="43"/>
      <c r="X648" s="37"/>
      <c r="Z648" s="97"/>
      <c r="AA648" s="97"/>
      <c r="AB648" s="97"/>
    </row>
    <row r="649" spans="1:28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40"/>
      <c r="V649" s="38"/>
      <c r="W649" s="43"/>
      <c r="X649" s="37"/>
      <c r="Z649" s="97"/>
      <c r="AA649" s="97"/>
      <c r="AB649" s="97"/>
    </row>
    <row r="650" spans="1:28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40"/>
      <c r="V650" s="38"/>
      <c r="W650" s="43"/>
      <c r="X650" s="37"/>
      <c r="Z650" s="97"/>
      <c r="AA650" s="97"/>
      <c r="AB650" s="97"/>
    </row>
    <row r="651" spans="1:28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40"/>
      <c r="V651" s="38"/>
      <c r="W651" s="43"/>
      <c r="X651" s="37"/>
      <c r="Z651" s="97"/>
      <c r="AA651" s="97"/>
      <c r="AB651" s="97"/>
    </row>
    <row r="652" spans="1:28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40"/>
      <c r="V652" s="38"/>
      <c r="W652" s="43"/>
      <c r="X652" s="37"/>
      <c r="Z652" s="97"/>
      <c r="AA652" s="97"/>
      <c r="AB652" s="97"/>
    </row>
    <row r="653" spans="1:28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40"/>
      <c r="V653" s="38"/>
      <c r="W653" s="43"/>
      <c r="X653" s="37"/>
      <c r="Z653" s="97"/>
      <c r="AA653" s="97"/>
      <c r="AB653" s="97"/>
    </row>
    <row r="654" spans="1:28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40"/>
      <c r="V654" s="38"/>
      <c r="W654" s="43"/>
      <c r="X654" s="37"/>
      <c r="Z654" s="97"/>
      <c r="AA654" s="97"/>
      <c r="AB654" s="97"/>
    </row>
    <row r="655" spans="1:28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40"/>
      <c r="V655" s="38"/>
      <c r="W655" s="43"/>
      <c r="X655" s="37"/>
      <c r="Z655" s="97"/>
      <c r="AA655" s="97"/>
      <c r="AB655" s="97"/>
    </row>
    <row r="656" spans="1:28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40"/>
      <c r="V656" s="38"/>
      <c r="W656" s="43"/>
      <c r="X656" s="37"/>
      <c r="Z656" s="97"/>
      <c r="AA656" s="97"/>
      <c r="AB656" s="97"/>
    </row>
    <row r="657" spans="1:28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40"/>
      <c r="V657" s="38"/>
      <c r="W657" s="43"/>
      <c r="X657" s="37"/>
      <c r="Z657" s="97"/>
      <c r="AA657" s="97"/>
      <c r="AB657" s="97"/>
    </row>
    <row r="658" spans="1:28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40"/>
      <c r="V658" s="38"/>
      <c r="W658" s="43"/>
      <c r="X658" s="37"/>
      <c r="Z658" s="97"/>
      <c r="AA658" s="97"/>
      <c r="AB658" s="97"/>
    </row>
    <row r="659" spans="1:28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40"/>
      <c r="V659" s="38"/>
      <c r="W659" s="43"/>
      <c r="X659" s="37"/>
      <c r="Z659" s="97"/>
      <c r="AA659" s="97"/>
      <c r="AB659" s="97"/>
    </row>
    <row r="660" spans="1:28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40"/>
      <c r="V660" s="38"/>
      <c r="W660" s="43"/>
      <c r="X660" s="37"/>
      <c r="Z660" s="97"/>
      <c r="AA660" s="97"/>
      <c r="AB660" s="97"/>
    </row>
    <row r="661" spans="1:28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40"/>
      <c r="V661" s="38"/>
      <c r="W661" s="43"/>
      <c r="X661" s="37"/>
      <c r="Z661" s="97"/>
      <c r="AA661" s="97"/>
      <c r="AB661" s="97"/>
    </row>
    <row r="662" spans="1:28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40"/>
      <c r="V662" s="38"/>
      <c r="W662" s="43"/>
      <c r="X662" s="37"/>
      <c r="Z662" s="97"/>
      <c r="AA662" s="97"/>
      <c r="AB662" s="97"/>
    </row>
    <row r="663" spans="1:28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40"/>
      <c r="V663" s="38"/>
      <c r="W663" s="43"/>
      <c r="X663" s="37"/>
      <c r="Z663" s="97"/>
      <c r="AA663" s="97"/>
      <c r="AB663" s="97"/>
    </row>
    <row r="664" spans="1:28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40"/>
      <c r="V664" s="38"/>
      <c r="W664" s="43"/>
      <c r="X664" s="37"/>
      <c r="Z664" s="97"/>
      <c r="AA664" s="97"/>
      <c r="AB664" s="97"/>
    </row>
    <row r="665" spans="1:28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40"/>
      <c r="V665" s="38"/>
      <c r="W665" s="43"/>
      <c r="X665" s="37"/>
      <c r="Z665" s="97"/>
      <c r="AA665" s="97"/>
      <c r="AB665" s="97"/>
    </row>
    <row r="666" spans="1:28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40"/>
      <c r="V666" s="38"/>
      <c r="W666" s="43"/>
      <c r="X666" s="37"/>
      <c r="Z666" s="97"/>
      <c r="AA666" s="97"/>
      <c r="AB666" s="97"/>
    </row>
    <row r="667" spans="1:28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40"/>
      <c r="V667" s="38"/>
      <c r="W667" s="43"/>
      <c r="X667" s="37"/>
      <c r="Z667" s="97"/>
      <c r="AA667" s="97"/>
      <c r="AB667" s="97"/>
    </row>
    <row r="668" spans="1:28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40"/>
      <c r="V668" s="38"/>
      <c r="W668" s="43"/>
      <c r="X668" s="37"/>
      <c r="Z668" s="97"/>
      <c r="AA668" s="97"/>
      <c r="AB668" s="97"/>
    </row>
    <row r="669" spans="1:28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40"/>
      <c r="V669" s="38"/>
      <c r="W669" s="43"/>
      <c r="X669" s="37"/>
      <c r="Z669" s="97"/>
      <c r="AA669" s="97"/>
      <c r="AB669" s="97"/>
    </row>
    <row r="670" spans="1:28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40"/>
      <c r="V670" s="38"/>
      <c r="W670" s="43"/>
      <c r="X670" s="37"/>
      <c r="Z670" s="97"/>
      <c r="AA670" s="97"/>
      <c r="AB670" s="97"/>
    </row>
    <row r="671" spans="1:28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40"/>
      <c r="V671" s="38"/>
      <c r="W671" s="43"/>
      <c r="X671" s="37"/>
      <c r="Z671" s="97"/>
      <c r="AA671" s="97"/>
      <c r="AB671" s="97"/>
    </row>
    <row r="672" spans="1:28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40"/>
      <c r="V672" s="38"/>
      <c r="W672" s="43"/>
      <c r="X672" s="37"/>
      <c r="Z672" s="97"/>
      <c r="AA672" s="97"/>
      <c r="AB672" s="97"/>
    </row>
    <row r="673" spans="1:28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40"/>
      <c r="V673" s="38"/>
      <c r="W673" s="43"/>
      <c r="X673" s="37"/>
      <c r="Z673" s="97"/>
      <c r="AA673" s="97"/>
      <c r="AB673" s="97"/>
    </row>
    <row r="674" spans="1:28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40"/>
      <c r="V674" s="38"/>
      <c r="W674" s="43"/>
      <c r="X674" s="37"/>
      <c r="Z674" s="97"/>
      <c r="AA674" s="97"/>
      <c r="AB674" s="97"/>
    </row>
    <row r="675" spans="1:28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40"/>
      <c r="V675" s="38"/>
      <c r="W675" s="43"/>
      <c r="X675" s="37"/>
      <c r="Z675" s="97"/>
      <c r="AA675" s="97"/>
      <c r="AB675" s="97"/>
    </row>
    <row r="676" spans="1:28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40"/>
      <c r="V676" s="38"/>
      <c r="W676" s="43"/>
      <c r="X676" s="37"/>
      <c r="Z676" s="97"/>
      <c r="AA676" s="97"/>
      <c r="AB676" s="97"/>
    </row>
    <row r="677" spans="1:28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40"/>
      <c r="V677" s="38"/>
      <c r="W677" s="43"/>
      <c r="X677" s="37"/>
      <c r="Z677" s="97"/>
      <c r="AA677" s="97"/>
      <c r="AB677" s="97"/>
    </row>
    <row r="678" spans="1:28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40"/>
      <c r="V678" s="38"/>
      <c r="W678" s="43"/>
      <c r="X678" s="37"/>
      <c r="Z678" s="97"/>
      <c r="AA678" s="97"/>
      <c r="AB678" s="97"/>
    </row>
    <row r="679" spans="1:28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40"/>
      <c r="V679" s="38"/>
      <c r="W679" s="43"/>
      <c r="X679" s="37"/>
      <c r="Z679" s="97"/>
      <c r="AA679" s="97"/>
      <c r="AB679" s="97"/>
    </row>
    <row r="680" spans="1:28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40"/>
      <c r="V680" s="38"/>
      <c r="W680" s="43"/>
      <c r="X680" s="37"/>
      <c r="Z680" s="97"/>
      <c r="AA680" s="97"/>
      <c r="AB680" s="97"/>
    </row>
    <row r="681" spans="1:28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40"/>
      <c r="V681" s="38"/>
      <c r="W681" s="43"/>
      <c r="X681" s="37"/>
      <c r="Z681" s="97"/>
      <c r="AA681" s="97"/>
      <c r="AB681" s="97"/>
    </row>
    <row r="682" spans="1:28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40"/>
      <c r="V682" s="38"/>
      <c r="W682" s="43"/>
      <c r="X682" s="37"/>
      <c r="Z682" s="97"/>
      <c r="AA682" s="97"/>
      <c r="AB682" s="97"/>
    </row>
    <row r="683" spans="1:28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40"/>
      <c r="V683" s="38"/>
      <c r="W683" s="43"/>
      <c r="X683" s="37"/>
      <c r="Z683" s="97"/>
      <c r="AA683" s="97"/>
      <c r="AB683" s="97"/>
    </row>
    <row r="684" spans="1:28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40"/>
      <c r="V684" s="38"/>
      <c r="W684" s="43"/>
      <c r="X684" s="37"/>
      <c r="Z684" s="97"/>
      <c r="AA684" s="97"/>
      <c r="AB684" s="97"/>
    </row>
    <row r="685" spans="1:28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40"/>
      <c r="V685" s="38"/>
      <c r="W685" s="43"/>
      <c r="X685" s="37"/>
      <c r="Z685" s="97"/>
      <c r="AA685" s="97"/>
      <c r="AB685" s="97"/>
    </row>
    <row r="686" spans="1:28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40"/>
      <c r="V686" s="38"/>
      <c r="W686" s="43"/>
      <c r="X686" s="37"/>
      <c r="Z686" s="97"/>
      <c r="AA686" s="97"/>
      <c r="AB686" s="97"/>
    </row>
    <row r="687" spans="1:28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40"/>
      <c r="V687" s="38"/>
      <c r="W687" s="43"/>
      <c r="X687" s="37"/>
      <c r="Z687" s="97"/>
      <c r="AA687" s="97"/>
      <c r="AB687" s="97"/>
    </row>
    <row r="688" spans="1:28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40"/>
      <c r="V688" s="38"/>
      <c r="W688" s="43"/>
      <c r="X688" s="37"/>
      <c r="Z688" s="97"/>
      <c r="AA688" s="97"/>
      <c r="AB688" s="97"/>
    </row>
    <row r="689" spans="1:28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40"/>
      <c r="V689" s="38"/>
      <c r="W689" s="43"/>
      <c r="X689" s="37"/>
      <c r="Z689" s="97"/>
      <c r="AA689" s="97"/>
      <c r="AB689" s="97"/>
    </row>
    <row r="690" spans="1:28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40"/>
      <c r="V690" s="38"/>
      <c r="W690" s="43"/>
      <c r="X690" s="37"/>
      <c r="Z690" s="97"/>
      <c r="AA690" s="97"/>
      <c r="AB690" s="97"/>
    </row>
    <row r="691" spans="1:28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40"/>
      <c r="V691" s="38"/>
      <c r="W691" s="43"/>
      <c r="X691" s="37"/>
      <c r="Z691" s="97"/>
      <c r="AA691" s="97"/>
      <c r="AB691" s="97"/>
    </row>
    <row r="692" spans="1:28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40"/>
      <c r="V692" s="38"/>
      <c r="W692" s="43"/>
      <c r="X692" s="37"/>
      <c r="Z692" s="97"/>
      <c r="AA692" s="97"/>
      <c r="AB692" s="97"/>
    </row>
    <row r="693" spans="1:28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40"/>
      <c r="V693" s="38"/>
      <c r="W693" s="43"/>
      <c r="X693" s="37"/>
      <c r="Z693" s="97"/>
      <c r="AA693" s="97"/>
      <c r="AB693" s="97"/>
    </row>
    <row r="694" spans="1:28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40"/>
      <c r="V694" s="38"/>
      <c r="W694" s="43"/>
      <c r="X694" s="37"/>
      <c r="Z694" s="97"/>
      <c r="AA694" s="97"/>
      <c r="AB694" s="97"/>
    </row>
    <row r="695" spans="1:28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40"/>
      <c r="V695" s="38"/>
      <c r="W695" s="43"/>
      <c r="X695" s="37"/>
      <c r="Z695" s="97"/>
      <c r="AA695" s="97"/>
      <c r="AB695" s="97"/>
    </row>
    <row r="696" spans="1:28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40"/>
      <c r="V696" s="38"/>
      <c r="W696" s="43"/>
      <c r="X696" s="37"/>
      <c r="Z696" s="97"/>
      <c r="AA696" s="97"/>
      <c r="AB696" s="97"/>
    </row>
    <row r="697" spans="1:28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40"/>
      <c r="V697" s="38"/>
      <c r="W697" s="43"/>
      <c r="X697" s="37"/>
      <c r="Z697" s="97"/>
      <c r="AA697" s="97"/>
      <c r="AB697" s="97"/>
    </row>
    <row r="698" spans="1:28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40"/>
      <c r="V698" s="38"/>
      <c r="W698" s="43"/>
      <c r="X698" s="37"/>
      <c r="Z698" s="97"/>
      <c r="AA698" s="97"/>
      <c r="AB698" s="97"/>
    </row>
    <row r="699" spans="1:28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40"/>
      <c r="V699" s="38"/>
      <c r="W699" s="43"/>
      <c r="X699" s="37"/>
      <c r="Z699" s="97"/>
      <c r="AA699" s="97"/>
      <c r="AB699" s="97"/>
    </row>
    <row r="700" spans="1:28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40"/>
      <c r="V700" s="38"/>
      <c r="W700" s="43"/>
      <c r="X700" s="37"/>
      <c r="Z700" s="97"/>
      <c r="AA700" s="97"/>
      <c r="AB700" s="97"/>
    </row>
    <row r="701" spans="1:28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40"/>
      <c r="V701" s="38"/>
      <c r="W701" s="43"/>
      <c r="X701" s="37"/>
      <c r="Z701" s="97"/>
      <c r="AA701" s="97"/>
      <c r="AB701" s="97"/>
    </row>
    <row r="702" spans="1:28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40"/>
      <c r="V702" s="38"/>
      <c r="W702" s="43"/>
      <c r="X702" s="37"/>
      <c r="Z702" s="97"/>
      <c r="AA702" s="97"/>
      <c r="AB702" s="97"/>
    </row>
    <row r="703" spans="1:28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40"/>
      <c r="V703" s="38"/>
      <c r="W703" s="43"/>
      <c r="X703" s="37"/>
      <c r="Z703" s="97"/>
      <c r="AA703" s="97"/>
      <c r="AB703" s="97"/>
    </row>
    <row r="704" spans="1:28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40"/>
      <c r="V704" s="38"/>
      <c r="W704" s="43"/>
      <c r="X704" s="37"/>
      <c r="Z704" s="97"/>
      <c r="AA704" s="97"/>
      <c r="AB704" s="97"/>
    </row>
    <row r="705" spans="1:28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40"/>
      <c r="V705" s="38"/>
      <c r="W705" s="43"/>
      <c r="X705" s="37"/>
      <c r="Z705" s="97"/>
      <c r="AA705" s="97"/>
      <c r="AB705" s="97"/>
    </row>
    <row r="706" spans="1:28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40"/>
      <c r="V706" s="38"/>
      <c r="W706" s="43"/>
      <c r="X706" s="37"/>
      <c r="Z706" s="97"/>
      <c r="AA706" s="97"/>
      <c r="AB706" s="97"/>
    </row>
    <row r="707" spans="1:28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40"/>
      <c r="V707" s="38"/>
      <c r="W707" s="43"/>
      <c r="X707" s="37"/>
      <c r="Z707" s="97"/>
      <c r="AA707" s="97"/>
      <c r="AB707" s="97"/>
    </row>
    <row r="708" spans="1:28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40"/>
      <c r="V708" s="38"/>
      <c r="W708" s="43"/>
      <c r="X708" s="37"/>
      <c r="Z708" s="97"/>
      <c r="AA708" s="97"/>
      <c r="AB708" s="97"/>
    </row>
    <row r="709" spans="1:28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40"/>
      <c r="V709" s="38"/>
      <c r="W709" s="43"/>
      <c r="X709" s="37"/>
      <c r="Z709" s="97"/>
      <c r="AA709" s="97"/>
      <c r="AB709" s="97"/>
    </row>
    <row r="710" spans="1:28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40"/>
      <c r="V710" s="38"/>
      <c r="W710" s="43"/>
      <c r="X710" s="37"/>
      <c r="Z710" s="97"/>
      <c r="AA710" s="97"/>
      <c r="AB710" s="97"/>
    </row>
    <row r="711" spans="1:28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40"/>
      <c r="V711" s="38"/>
      <c r="W711" s="43"/>
      <c r="X711" s="37"/>
      <c r="Z711" s="97"/>
      <c r="AA711" s="97"/>
      <c r="AB711" s="97"/>
    </row>
    <row r="712" spans="1:28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40"/>
      <c r="V712" s="38"/>
      <c r="W712" s="43"/>
      <c r="X712" s="37"/>
      <c r="Z712" s="97"/>
      <c r="AA712" s="97"/>
      <c r="AB712" s="97"/>
    </row>
    <row r="713" spans="1:28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40"/>
      <c r="V713" s="38"/>
      <c r="W713" s="43"/>
      <c r="X713" s="37"/>
      <c r="Z713" s="97"/>
      <c r="AA713" s="97"/>
      <c r="AB713" s="97"/>
    </row>
    <row r="714" spans="1:28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40"/>
      <c r="V714" s="38"/>
      <c r="W714" s="43"/>
      <c r="X714" s="37"/>
      <c r="Z714" s="97"/>
      <c r="AA714" s="97"/>
      <c r="AB714" s="97"/>
    </row>
    <row r="715" spans="1:28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40"/>
      <c r="V715" s="38"/>
      <c r="W715" s="43"/>
      <c r="X715" s="37"/>
      <c r="Z715" s="97"/>
      <c r="AA715" s="97"/>
      <c r="AB715" s="97"/>
    </row>
    <row r="716" spans="1:28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40"/>
      <c r="V716" s="38"/>
      <c r="W716" s="43"/>
      <c r="X716" s="37"/>
      <c r="Z716" s="97"/>
      <c r="AA716" s="97"/>
      <c r="AB716" s="97"/>
    </row>
    <row r="717" spans="1:28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40"/>
      <c r="V717" s="38"/>
      <c r="W717" s="43"/>
      <c r="X717" s="37"/>
      <c r="Z717" s="97"/>
      <c r="AA717" s="97"/>
      <c r="AB717" s="97"/>
    </row>
    <row r="718" spans="1:28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40"/>
      <c r="V718" s="38"/>
      <c r="W718" s="43"/>
      <c r="X718" s="37"/>
      <c r="Z718" s="97"/>
      <c r="AA718" s="97"/>
      <c r="AB718" s="97"/>
    </row>
    <row r="719" spans="1:28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40"/>
      <c r="V719" s="38"/>
      <c r="W719" s="43"/>
      <c r="X719" s="37"/>
      <c r="Z719" s="97"/>
      <c r="AA719" s="97"/>
      <c r="AB719" s="97"/>
    </row>
    <row r="720" spans="1:28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40"/>
      <c r="V720" s="38"/>
      <c r="W720" s="43"/>
      <c r="X720" s="37"/>
      <c r="Z720" s="97"/>
      <c r="AA720" s="97"/>
      <c r="AB720" s="97"/>
    </row>
    <row r="721" spans="1:28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40"/>
      <c r="V721" s="38"/>
      <c r="W721" s="43"/>
      <c r="X721" s="37"/>
      <c r="Z721" s="97"/>
      <c r="AA721" s="97"/>
      <c r="AB721" s="97"/>
    </row>
    <row r="722" spans="1:28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40"/>
      <c r="V722" s="38"/>
      <c r="W722" s="43"/>
      <c r="X722" s="37"/>
      <c r="Z722" s="97"/>
      <c r="AA722" s="97"/>
      <c r="AB722" s="97"/>
    </row>
    <row r="723" spans="1:28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40"/>
      <c r="V723" s="38"/>
      <c r="W723" s="43"/>
      <c r="X723" s="37"/>
      <c r="Z723" s="97"/>
      <c r="AA723" s="97"/>
      <c r="AB723" s="97"/>
    </row>
    <row r="724" spans="1:28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40"/>
      <c r="V724" s="38"/>
      <c r="W724" s="43"/>
      <c r="X724" s="37"/>
      <c r="Z724" s="97"/>
      <c r="AA724" s="97"/>
      <c r="AB724" s="97"/>
    </row>
    <row r="725" spans="1:28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40"/>
      <c r="V725" s="38"/>
      <c r="W725" s="43"/>
      <c r="X725" s="37"/>
      <c r="Z725" s="97"/>
      <c r="AA725" s="97"/>
      <c r="AB725" s="97"/>
    </row>
    <row r="726" spans="1:28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40"/>
      <c r="V726" s="38"/>
      <c r="W726" s="43"/>
      <c r="X726" s="37"/>
      <c r="Z726" s="97"/>
      <c r="AA726" s="97"/>
      <c r="AB726" s="97"/>
    </row>
    <row r="727" spans="1:28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40"/>
      <c r="V727" s="38"/>
      <c r="W727" s="43"/>
      <c r="X727" s="37"/>
      <c r="Z727" s="97"/>
      <c r="AA727" s="97"/>
      <c r="AB727" s="97"/>
    </row>
    <row r="728" spans="1:28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40"/>
      <c r="V728" s="38"/>
      <c r="W728" s="43"/>
      <c r="X728" s="37"/>
      <c r="Z728" s="97"/>
      <c r="AA728" s="97"/>
      <c r="AB728" s="97"/>
    </row>
    <row r="729" spans="1:28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40"/>
      <c r="V729" s="38"/>
      <c r="W729" s="43"/>
      <c r="X729" s="37"/>
      <c r="Z729" s="97"/>
      <c r="AA729" s="97"/>
      <c r="AB729" s="97"/>
    </row>
    <row r="730" spans="1:28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40"/>
      <c r="V730" s="38"/>
      <c r="W730" s="43"/>
      <c r="X730" s="37"/>
      <c r="Z730" s="97"/>
      <c r="AA730" s="97"/>
      <c r="AB730" s="97"/>
    </row>
    <row r="731" spans="1:28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40"/>
      <c r="V731" s="38"/>
      <c r="W731" s="43"/>
      <c r="X731" s="37"/>
      <c r="Z731" s="97"/>
      <c r="AA731" s="97"/>
      <c r="AB731" s="97"/>
    </row>
    <row r="732" spans="1:28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40"/>
      <c r="V732" s="38"/>
      <c r="W732" s="43"/>
      <c r="X732" s="37"/>
      <c r="Z732" s="97"/>
      <c r="AA732" s="97"/>
      <c r="AB732" s="97"/>
    </row>
    <row r="733" spans="1:28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40"/>
      <c r="V733" s="38"/>
      <c r="W733" s="43"/>
      <c r="X733" s="37"/>
      <c r="Z733" s="97"/>
      <c r="AA733" s="97"/>
      <c r="AB733" s="97"/>
    </row>
    <row r="734" spans="1:28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40"/>
      <c r="V734" s="38"/>
      <c r="W734" s="43"/>
      <c r="X734" s="37"/>
      <c r="Z734" s="97"/>
      <c r="AA734" s="97"/>
      <c r="AB734" s="97"/>
    </row>
    <row r="735" spans="1:28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40"/>
      <c r="V735" s="38"/>
      <c r="W735" s="43"/>
      <c r="X735" s="37"/>
      <c r="Z735" s="97"/>
      <c r="AA735" s="97"/>
      <c r="AB735" s="97"/>
    </row>
    <row r="736" spans="1:28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40"/>
      <c r="V736" s="38"/>
      <c r="W736" s="43"/>
      <c r="X736" s="37"/>
      <c r="Z736" s="97"/>
      <c r="AA736" s="97"/>
      <c r="AB736" s="97"/>
    </row>
    <row r="737" spans="1:28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40"/>
      <c r="V737" s="38"/>
      <c r="W737" s="43"/>
      <c r="X737" s="37"/>
      <c r="Z737" s="97"/>
      <c r="AA737" s="97"/>
      <c r="AB737" s="97"/>
    </row>
    <row r="738" spans="1:28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40"/>
      <c r="V738" s="38"/>
      <c r="W738" s="43"/>
      <c r="X738" s="37"/>
      <c r="Z738" s="97"/>
      <c r="AA738" s="97"/>
      <c r="AB738" s="97"/>
    </row>
    <row r="739" spans="1:28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40"/>
      <c r="V739" s="38"/>
      <c r="W739" s="43"/>
      <c r="X739" s="37"/>
      <c r="Z739" s="97"/>
      <c r="AA739" s="97"/>
      <c r="AB739" s="97"/>
    </row>
    <row r="740" spans="1:28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40"/>
      <c r="V740" s="38"/>
      <c r="W740" s="43"/>
      <c r="X740" s="37"/>
      <c r="Z740" s="97"/>
      <c r="AA740" s="97"/>
      <c r="AB740" s="97"/>
    </row>
    <row r="741" spans="1:28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40"/>
      <c r="V741" s="38"/>
      <c r="W741" s="43"/>
      <c r="X741" s="37"/>
      <c r="Z741" s="97"/>
      <c r="AA741" s="97"/>
      <c r="AB741" s="97"/>
    </row>
    <row r="742" spans="1:28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40"/>
      <c r="V742" s="38"/>
      <c r="W742" s="43"/>
      <c r="X742" s="37"/>
      <c r="Z742" s="97"/>
      <c r="AA742" s="97"/>
      <c r="AB742" s="97"/>
    </row>
    <row r="743" spans="1:28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40"/>
      <c r="V743" s="38"/>
      <c r="W743" s="43"/>
      <c r="X743" s="37"/>
      <c r="Z743" s="97"/>
      <c r="AA743" s="97"/>
      <c r="AB743" s="97"/>
    </row>
    <row r="744" spans="1:28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40"/>
      <c r="V744" s="38"/>
      <c r="W744" s="43"/>
      <c r="X744" s="37"/>
      <c r="Z744" s="97"/>
      <c r="AA744" s="97"/>
      <c r="AB744" s="97"/>
    </row>
    <row r="745" spans="1:28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40"/>
      <c r="V745" s="38"/>
      <c r="W745" s="43"/>
      <c r="X745" s="37"/>
      <c r="Z745" s="97"/>
      <c r="AA745" s="97"/>
      <c r="AB745" s="97"/>
    </row>
    <row r="746" spans="1:28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40"/>
      <c r="V746" s="38"/>
      <c r="W746" s="43"/>
      <c r="X746" s="37"/>
      <c r="Z746" s="97"/>
      <c r="AA746" s="97"/>
      <c r="AB746" s="97"/>
    </row>
    <row r="747" spans="1:28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40"/>
      <c r="V747" s="38"/>
      <c r="W747" s="43"/>
      <c r="X747" s="37"/>
      <c r="Z747" s="97"/>
      <c r="AA747" s="97"/>
      <c r="AB747" s="97"/>
    </row>
    <row r="748" spans="1:28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40"/>
      <c r="V748" s="38"/>
      <c r="W748" s="43"/>
      <c r="X748" s="37"/>
      <c r="Z748" s="97"/>
      <c r="AA748" s="97"/>
      <c r="AB748" s="97"/>
    </row>
    <row r="749" spans="1:28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40"/>
      <c r="V749" s="38"/>
      <c r="W749" s="43"/>
      <c r="X749" s="37"/>
      <c r="Z749" s="97"/>
      <c r="AA749" s="97"/>
      <c r="AB749" s="97"/>
    </row>
    <row r="750" spans="1:28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40"/>
      <c r="V750" s="38"/>
      <c r="W750" s="43"/>
      <c r="X750" s="37"/>
      <c r="Z750" s="97"/>
      <c r="AA750" s="97"/>
      <c r="AB750" s="97"/>
    </row>
    <row r="751" spans="1:28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40"/>
      <c r="V751" s="38"/>
      <c r="W751" s="43"/>
      <c r="X751" s="37"/>
      <c r="Z751" s="97"/>
      <c r="AA751" s="97"/>
      <c r="AB751" s="97"/>
    </row>
    <row r="752" spans="1:28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40"/>
      <c r="V752" s="38"/>
      <c r="W752" s="43"/>
      <c r="X752" s="37"/>
      <c r="Z752" s="97"/>
      <c r="AA752" s="97"/>
      <c r="AB752" s="97"/>
    </row>
    <row r="753" spans="1:28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40"/>
      <c r="V753" s="38"/>
      <c r="W753" s="43"/>
      <c r="X753" s="37"/>
      <c r="Z753" s="97"/>
      <c r="AA753" s="97"/>
      <c r="AB753" s="97"/>
    </row>
    <row r="754" spans="1:28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40"/>
      <c r="V754" s="38"/>
      <c r="W754" s="43"/>
      <c r="X754" s="37"/>
      <c r="Z754" s="97"/>
      <c r="AA754" s="97"/>
      <c r="AB754" s="97"/>
    </row>
    <row r="755" spans="1:28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40"/>
      <c r="V755" s="38"/>
      <c r="W755" s="43"/>
      <c r="X755" s="37"/>
      <c r="Z755" s="97"/>
      <c r="AA755" s="97"/>
      <c r="AB755" s="97"/>
    </row>
    <row r="756" spans="1:28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40"/>
      <c r="V756" s="38"/>
      <c r="W756" s="43"/>
      <c r="X756" s="37"/>
      <c r="Z756" s="97"/>
      <c r="AA756" s="97"/>
      <c r="AB756" s="97"/>
    </row>
    <row r="757" spans="1:28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40"/>
      <c r="V757" s="38"/>
      <c r="W757" s="43"/>
      <c r="X757" s="37"/>
      <c r="Z757" s="97"/>
      <c r="AA757" s="97"/>
      <c r="AB757" s="97"/>
    </row>
    <row r="758" spans="1:28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40"/>
      <c r="V758" s="38"/>
      <c r="W758" s="43"/>
      <c r="X758" s="37"/>
      <c r="Z758" s="97"/>
      <c r="AA758" s="97"/>
      <c r="AB758" s="97"/>
    </row>
    <row r="759" spans="1:28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40"/>
      <c r="V759" s="38"/>
      <c r="W759" s="43"/>
      <c r="X759" s="37"/>
      <c r="Z759" s="97"/>
      <c r="AA759" s="97"/>
      <c r="AB759" s="97"/>
    </row>
    <row r="760" spans="1:28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40"/>
      <c r="V760" s="38"/>
      <c r="W760" s="43"/>
      <c r="X760" s="37"/>
      <c r="Z760" s="97"/>
      <c r="AA760" s="97"/>
      <c r="AB760" s="97"/>
    </row>
    <row r="761" spans="1:28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40"/>
      <c r="V761" s="38"/>
      <c r="W761" s="43"/>
      <c r="X761" s="37"/>
      <c r="Z761" s="97"/>
      <c r="AA761" s="97"/>
      <c r="AB761" s="97"/>
    </row>
    <row r="762" spans="1:28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40"/>
      <c r="V762" s="38"/>
      <c r="W762" s="43"/>
      <c r="X762" s="37"/>
      <c r="Z762" s="97"/>
      <c r="AA762" s="97"/>
      <c r="AB762" s="97"/>
    </row>
    <row r="763" spans="1:28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40"/>
      <c r="V763" s="38"/>
      <c r="W763" s="43"/>
      <c r="X763" s="37"/>
      <c r="Z763" s="97"/>
      <c r="AA763" s="97"/>
      <c r="AB763" s="97"/>
    </row>
    <row r="764" spans="1:28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40"/>
      <c r="V764" s="38"/>
      <c r="W764" s="43"/>
      <c r="X764" s="37"/>
      <c r="Z764" s="97"/>
      <c r="AA764" s="97"/>
      <c r="AB764" s="97"/>
    </row>
    <row r="765" spans="1:28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40"/>
      <c r="V765" s="38"/>
      <c r="W765" s="43"/>
      <c r="X765" s="37"/>
      <c r="Z765" s="97"/>
      <c r="AA765" s="97"/>
      <c r="AB765" s="97"/>
    </row>
    <row r="766" spans="1:28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40"/>
      <c r="V766" s="38"/>
      <c r="W766" s="43"/>
      <c r="X766" s="37"/>
      <c r="Z766" s="97"/>
      <c r="AA766" s="97"/>
      <c r="AB766" s="97"/>
    </row>
    <row r="767" spans="1:28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40"/>
      <c r="V767" s="38"/>
      <c r="W767" s="43"/>
      <c r="X767" s="37"/>
      <c r="Z767" s="97"/>
      <c r="AA767" s="97"/>
      <c r="AB767" s="97"/>
    </row>
    <row r="768" spans="1:28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40"/>
      <c r="V768" s="38"/>
      <c r="W768" s="43"/>
      <c r="X768" s="37"/>
      <c r="Z768" s="97"/>
      <c r="AA768" s="97"/>
      <c r="AB768" s="97"/>
    </row>
    <row r="769" spans="1:28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40"/>
      <c r="V769" s="38"/>
      <c r="W769" s="43"/>
      <c r="X769" s="37"/>
      <c r="Z769" s="97"/>
      <c r="AA769" s="97"/>
      <c r="AB769" s="97"/>
    </row>
    <row r="770" spans="1:28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40"/>
      <c r="V770" s="38"/>
      <c r="W770" s="43"/>
      <c r="X770" s="37"/>
      <c r="Z770" s="97"/>
      <c r="AA770" s="97"/>
      <c r="AB770" s="97"/>
    </row>
    <row r="771" spans="1:28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40"/>
      <c r="V771" s="38"/>
      <c r="W771" s="43"/>
      <c r="X771" s="37"/>
      <c r="Z771" s="97"/>
      <c r="AA771" s="97"/>
      <c r="AB771" s="97"/>
    </row>
    <row r="772" spans="1:28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40"/>
      <c r="V772" s="38"/>
      <c r="W772" s="43"/>
      <c r="X772" s="37"/>
      <c r="Z772" s="97"/>
      <c r="AA772" s="97"/>
      <c r="AB772" s="97"/>
    </row>
    <row r="773" spans="1:28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40"/>
      <c r="V773" s="38"/>
      <c r="W773" s="43"/>
      <c r="X773" s="37"/>
      <c r="Z773" s="97"/>
      <c r="AA773" s="97"/>
      <c r="AB773" s="97"/>
    </row>
    <row r="774" spans="1:28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40"/>
      <c r="V774" s="38"/>
      <c r="W774" s="43"/>
      <c r="X774" s="37"/>
      <c r="Z774" s="97"/>
      <c r="AA774" s="97"/>
      <c r="AB774" s="97"/>
    </row>
    <row r="775" spans="1:28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40"/>
      <c r="V775" s="38"/>
      <c r="W775" s="43"/>
      <c r="X775" s="37"/>
      <c r="Z775" s="97"/>
      <c r="AA775" s="97"/>
      <c r="AB775" s="97"/>
    </row>
    <row r="776" spans="1:28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40"/>
      <c r="V776" s="38"/>
      <c r="W776" s="43"/>
      <c r="X776" s="37"/>
      <c r="Z776" s="97"/>
      <c r="AA776" s="97"/>
      <c r="AB776" s="97"/>
    </row>
    <row r="777" spans="1:28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40"/>
      <c r="V777" s="38"/>
      <c r="W777" s="43"/>
      <c r="X777" s="37"/>
      <c r="Z777" s="97"/>
      <c r="AA777" s="97"/>
      <c r="AB777" s="97"/>
    </row>
    <row r="778" spans="1:28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40"/>
      <c r="V778" s="38"/>
      <c r="W778" s="43"/>
      <c r="X778" s="37"/>
      <c r="Z778" s="97"/>
      <c r="AA778" s="97"/>
      <c r="AB778" s="97"/>
    </row>
    <row r="779" spans="1:28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40"/>
      <c r="V779" s="38"/>
      <c r="W779" s="43"/>
      <c r="X779" s="37"/>
      <c r="Z779" s="97"/>
      <c r="AA779" s="97"/>
      <c r="AB779" s="97"/>
    </row>
    <row r="780" spans="1:28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40"/>
      <c r="V780" s="38"/>
      <c r="W780" s="43"/>
      <c r="X780" s="37"/>
      <c r="Z780" s="97"/>
      <c r="AA780" s="97"/>
      <c r="AB780" s="97"/>
    </row>
    <row r="781" spans="1:28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40"/>
      <c r="V781" s="38"/>
      <c r="W781" s="43"/>
      <c r="X781" s="37"/>
      <c r="Z781" s="97"/>
      <c r="AA781" s="97"/>
      <c r="AB781" s="97"/>
    </row>
    <row r="782" spans="1:28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40"/>
      <c r="V782" s="38"/>
      <c r="W782" s="43"/>
      <c r="X782" s="37"/>
      <c r="Z782" s="97"/>
      <c r="AA782" s="97"/>
      <c r="AB782" s="97"/>
    </row>
    <row r="783" spans="1:28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40"/>
      <c r="V783" s="38"/>
      <c r="W783" s="43"/>
      <c r="X783" s="37"/>
      <c r="Z783" s="97"/>
      <c r="AA783" s="97"/>
      <c r="AB783" s="97"/>
    </row>
    <row r="784" spans="1:28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40"/>
      <c r="V784" s="38"/>
      <c r="W784" s="43"/>
      <c r="X784" s="37"/>
      <c r="Z784" s="97"/>
      <c r="AA784" s="97"/>
      <c r="AB784" s="97"/>
    </row>
    <row r="785" spans="1:28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40"/>
      <c r="V785" s="38"/>
      <c r="W785" s="43"/>
      <c r="X785" s="37"/>
      <c r="Z785" s="97"/>
      <c r="AA785" s="97"/>
      <c r="AB785" s="97"/>
    </row>
    <row r="786" spans="1:28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40"/>
      <c r="V786" s="38"/>
      <c r="W786" s="43"/>
      <c r="X786" s="37"/>
      <c r="Z786" s="97"/>
      <c r="AA786" s="97"/>
      <c r="AB786" s="97"/>
    </row>
    <row r="787" spans="1:28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40"/>
      <c r="V787" s="38"/>
      <c r="W787" s="43"/>
      <c r="X787" s="37"/>
      <c r="Z787" s="97"/>
      <c r="AA787" s="97"/>
      <c r="AB787" s="97"/>
    </row>
    <row r="788" spans="1:28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40"/>
      <c r="V788" s="38"/>
      <c r="W788" s="43"/>
      <c r="X788" s="37"/>
      <c r="Z788" s="97"/>
      <c r="AA788" s="97"/>
      <c r="AB788" s="97"/>
    </row>
    <row r="789" spans="1:28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40"/>
      <c r="V789" s="38"/>
      <c r="W789" s="43"/>
      <c r="X789" s="37"/>
      <c r="Z789" s="97"/>
      <c r="AA789" s="97"/>
      <c r="AB789" s="97"/>
    </row>
    <row r="790" spans="1:28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40"/>
      <c r="V790" s="38"/>
      <c r="W790" s="43"/>
      <c r="X790" s="37"/>
      <c r="Z790" s="97"/>
      <c r="AA790" s="97"/>
      <c r="AB790" s="97"/>
    </row>
    <row r="791" spans="1:28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40"/>
      <c r="V791" s="38"/>
      <c r="W791" s="43"/>
      <c r="X791" s="37"/>
      <c r="Z791" s="97"/>
      <c r="AA791" s="97"/>
      <c r="AB791" s="97"/>
    </row>
    <row r="792" spans="1:28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40"/>
      <c r="V792" s="38"/>
      <c r="W792" s="43"/>
      <c r="X792" s="37"/>
      <c r="Z792" s="97"/>
      <c r="AA792" s="97"/>
      <c r="AB792" s="97"/>
    </row>
    <row r="793" spans="1:28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40"/>
      <c r="V793" s="38"/>
      <c r="W793" s="43"/>
      <c r="X793" s="37"/>
      <c r="Z793" s="97"/>
      <c r="AA793" s="97"/>
      <c r="AB793" s="97"/>
    </row>
    <row r="794" spans="1:28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40"/>
      <c r="V794" s="38"/>
      <c r="W794" s="43"/>
      <c r="X794" s="37"/>
      <c r="Z794" s="97"/>
      <c r="AA794" s="97"/>
      <c r="AB794" s="97"/>
    </row>
    <row r="795" spans="1:28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40"/>
      <c r="V795" s="38"/>
      <c r="W795" s="43"/>
      <c r="X795" s="37"/>
      <c r="Z795" s="97"/>
      <c r="AA795" s="97"/>
      <c r="AB795" s="97"/>
    </row>
    <row r="796" spans="1:28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40"/>
      <c r="V796" s="38"/>
      <c r="W796" s="43"/>
      <c r="X796" s="37"/>
      <c r="Z796" s="97"/>
      <c r="AA796" s="97"/>
      <c r="AB796" s="97"/>
    </row>
    <row r="797" spans="1:28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40"/>
      <c r="V797" s="38"/>
      <c r="W797" s="43"/>
      <c r="X797" s="37"/>
      <c r="Z797" s="97"/>
      <c r="AA797" s="97"/>
      <c r="AB797" s="97"/>
    </row>
    <row r="798" spans="1:28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40"/>
      <c r="V798" s="38"/>
      <c r="W798" s="43"/>
      <c r="X798" s="37"/>
      <c r="Z798" s="97"/>
      <c r="AA798" s="97"/>
      <c r="AB798" s="97"/>
    </row>
    <row r="799" spans="1:28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40"/>
      <c r="V799" s="38"/>
      <c r="W799" s="43"/>
      <c r="X799" s="37"/>
      <c r="Z799" s="97"/>
      <c r="AA799" s="97"/>
      <c r="AB799" s="97"/>
    </row>
    <row r="800" spans="1:28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40"/>
      <c r="V800" s="38"/>
      <c r="W800" s="43"/>
      <c r="X800" s="37"/>
      <c r="Z800" s="97"/>
      <c r="AA800" s="97"/>
      <c r="AB800" s="97"/>
    </row>
    <row r="801" spans="1:28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40"/>
      <c r="V801" s="38"/>
      <c r="W801" s="43"/>
      <c r="X801" s="37"/>
      <c r="Z801" s="97"/>
      <c r="AA801" s="97"/>
      <c r="AB801" s="97"/>
    </row>
    <row r="802" spans="1:28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40"/>
      <c r="V802" s="38"/>
      <c r="W802" s="43"/>
      <c r="X802" s="37"/>
      <c r="Z802" s="97"/>
      <c r="AA802" s="97"/>
      <c r="AB802" s="97"/>
    </row>
    <row r="803" spans="1:28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40"/>
      <c r="V803" s="38"/>
      <c r="W803" s="43"/>
      <c r="X803" s="37"/>
      <c r="Z803" s="97"/>
      <c r="AA803" s="97"/>
      <c r="AB803" s="97"/>
    </row>
    <row r="804" spans="1:28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40"/>
      <c r="V804" s="38"/>
      <c r="W804" s="43"/>
      <c r="X804" s="37"/>
      <c r="Z804" s="97"/>
      <c r="AA804" s="97"/>
      <c r="AB804" s="97"/>
    </row>
    <row r="805" spans="1:28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40"/>
      <c r="V805" s="38"/>
      <c r="W805" s="43"/>
      <c r="X805" s="37"/>
      <c r="Z805" s="97"/>
      <c r="AA805" s="97"/>
      <c r="AB805" s="97"/>
    </row>
    <row r="806" spans="1:28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40"/>
      <c r="V806" s="38"/>
      <c r="W806" s="43"/>
      <c r="X806" s="37"/>
      <c r="Z806" s="97"/>
      <c r="AA806" s="97"/>
      <c r="AB806" s="97"/>
    </row>
    <row r="807" spans="1:28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40"/>
      <c r="V807" s="38"/>
      <c r="W807" s="43"/>
      <c r="X807" s="37"/>
      <c r="Z807" s="97"/>
      <c r="AA807" s="97"/>
      <c r="AB807" s="97"/>
    </row>
    <row r="808" spans="1:28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40"/>
      <c r="V808" s="38"/>
      <c r="W808" s="43"/>
      <c r="X808" s="37"/>
      <c r="Z808" s="97"/>
      <c r="AA808" s="97"/>
      <c r="AB808" s="97"/>
    </row>
    <row r="809" spans="1:28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40"/>
      <c r="V809" s="38"/>
      <c r="W809" s="43"/>
      <c r="X809" s="37"/>
      <c r="Z809" s="97"/>
      <c r="AA809" s="97"/>
      <c r="AB809" s="97"/>
    </row>
    <row r="810" spans="1:28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40"/>
      <c r="V810" s="38"/>
      <c r="W810" s="43"/>
      <c r="X810" s="37"/>
      <c r="Z810" s="97"/>
      <c r="AA810" s="97"/>
      <c r="AB810" s="97"/>
    </row>
    <row r="811" spans="1:28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40"/>
      <c r="V811" s="38"/>
      <c r="W811" s="43"/>
      <c r="X811" s="37"/>
      <c r="Z811" s="97"/>
      <c r="AA811" s="97"/>
      <c r="AB811" s="97"/>
    </row>
    <row r="812" spans="1:28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40"/>
      <c r="V812" s="38"/>
      <c r="W812" s="43"/>
      <c r="X812" s="37"/>
      <c r="Z812" s="97"/>
      <c r="AA812" s="97"/>
      <c r="AB812" s="97"/>
    </row>
    <row r="813" spans="1:28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40"/>
      <c r="V813" s="38"/>
      <c r="W813" s="43"/>
      <c r="X813" s="37"/>
      <c r="Z813" s="97"/>
      <c r="AA813" s="97"/>
      <c r="AB813" s="97"/>
    </row>
    <row r="814" spans="1:28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40"/>
      <c r="V814" s="38"/>
      <c r="W814" s="43"/>
      <c r="X814" s="37"/>
      <c r="Z814" s="97"/>
      <c r="AA814" s="97"/>
      <c r="AB814" s="97"/>
    </row>
    <row r="815" spans="1:28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40"/>
      <c r="V815" s="38"/>
      <c r="W815" s="43"/>
      <c r="X815" s="37"/>
      <c r="Z815" s="97"/>
      <c r="AA815" s="97"/>
      <c r="AB815" s="97"/>
    </row>
    <row r="816" spans="1:28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40"/>
      <c r="V816" s="38"/>
      <c r="W816" s="43"/>
      <c r="X816" s="37"/>
      <c r="Z816" s="97"/>
      <c r="AA816" s="97"/>
      <c r="AB816" s="97"/>
    </row>
    <row r="817" spans="1:28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40"/>
      <c r="V817" s="38"/>
      <c r="W817" s="43"/>
      <c r="X817" s="37"/>
      <c r="Z817" s="97"/>
      <c r="AA817" s="97"/>
      <c r="AB817" s="97"/>
    </row>
    <row r="818" spans="1:28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40"/>
      <c r="V818" s="38"/>
      <c r="W818" s="43"/>
      <c r="X818" s="37"/>
      <c r="Z818" s="97"/>
      <c r="AA818" s="97"/>
      <c r="AB818" s="97"/>
    </row>
    <row r="819" spans="1:28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40"/>
      <c r="V819" s="38"/>
      <c r="W819" s="43"/>
      <c r="X819" s="37"/>
      <c r="Z819" s="97"/>
      <c r="AA819" s="97"/>
      <c r="AB819" s="97"/>
    </row>
    <row r="820" spans="1:28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40"/>
      <c r="V820" s="38"/>
      <c r="W820" s="43"/>
      <c r="X820" s="37"/>
      <c r="Z820" s="97"/>
      <c r="AA820" s="97"/>
      <c r="AB820" s="97"/>
    </row>
    <row r="821" spans="1:28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40"/>
      <c r="V821" s="38"/>
      <c r="W821" s="43"/>
      <c r="X821" s="37"/>
      <c r="Z821" s="97"/>
      <c r="AA821" s="97"/>
      <c r="AB821" s="97"/>
    </row>
    <row r="822" spans="1:28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40"/>
      <c r="V822" s="38"/>
      <c r="W822" s="43"/>
      <c r="X822" s="37"/>
      <c r="Z822" s="97"/>
      <c r="AA822" s="97"/>
      <c r="AB822" s="97"/>
    </row>
    <row r="823" spans="1:28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40"/>
      <c r="V823" s="38"/>
      <c r="W823" s="43"/>
      <c r="X823" s="37"/>
      <c r="Z823" s="97"/>
      <c r="AA823" s="97"/>
      <c r="AB823" s="97"/>
    </row>
    <row r="824" spans="1:28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40"/>
      <c r="V824" s="38"/>
      <c r="W824" s="43"/>
      <c r="X824" s="37"/>
      <c r="Z824" s="97"/>
      <c r="AA824" s="97"/>
      <c r="AB824" s="97"/>
    </row>
    <row r="825" spans="1:28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40"/>
      <c r="V825" s="38"/>
      <c r="W825" s="43"/>
      <c r="X825" s="37"/>
      <c r="Z825" s="97"/>
      <c r="AA825" s="97"/>
      <c r="AB825" s="97"/>
    </row>
    <row r="826" spans="1:28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40"/>
      <c r="V826" s="38"/>
      <c r="W826" s="43"/>
      <c r="X826" s="37"/>
      <c r="Z826" s="97"/>
      <c r="AA826" s="97"/>
      <c r="AB826" s="97"/>
    </row>
    <row r="827" spans="1:28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40"/>
      <c r="V827" s="38"/>
      <c r="W827" s="43"/>
      <c r="X827" s="37"/>
      <c r="Z827" s="97"/>
      <c r="AA827" s="97"/>
      <c r="AB827" s="97"/>
    </row>
    <row r="828" spans="1:28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40"/>
      <c r="V828" s="38"/>
      <c r="W828" s="43"/>
      <c r="X828" s="37"/>
      <c r="Z828" s="97"/>
      <c r="AA828" s="97"/>
      <c r="AB828" s="97"/>
    </row>
    <row r="829" spans="1:28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40"/>
      <c r="V829" s="38"/>
      <c r="W829" s="43"/>
      <c r="X829" s="37"/>
      <c r="Z829" s="97"/>
      <c r="AA829" s="97"/>
      <c r="AB829" s="97"/>
    </row>
    <row r="830" spans="1:28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40"/>
      <c r="V830" s="38"/>
      <c r="W830" s="43"/>
      <c r="X830" s="37"/>
      <c r="Z830" s="97"/>
      <c r="AA830" s="97"/>
      <c r="AB830" s="97"/>
    </row>
    <row r="831" spans="1:28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40"/>
      <c r="V831" s="38"/>
      <c r="W831" s="43"/>
      <c r="X831" s="37"/>
      <c r="Z831" s="97"/>
      <c r="AA831" s="97"/>
      <c r="AB831" s="97"/>
    </row>
    <row r="832" spans="1:28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40"/>
      <c r="V832" s="38"/>
      <c r="W832" s="43"/>
      <c r="X832" s="37"/>
      <c r="Z832" s="97"/>
      <c r="AA832" s="97"/>
      <c r="AB832" s="97"/>
    </row>
    <row r="833" spans="1:28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40"/>
      <c r="V833" s="38"/>
      <c r="W833" s="43"/>
      <c r="X833" s="37"/>
      <c r="Z833" s="97"/>
      <c r="AA833" s="97"/>
      <c r="AB833" s="97"/>
    </row>
    <row r="834" spans="1:28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40"/>
      <c r="V834" s="38"/>
      <c r="W834" s="43"/>
      <c r="X834" s="37"/>
      <c r="Z834" s="97"/>
      <c r="AA834" s="97"/>
      <c r="AB834" s="97"/>
    </row>
    <row r="835" spans="1:28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40"/>
      <c r="V835" s="38"/>
      <c r="W835" s="43"/>
      <c r="X835" s="37"/>
      <c r="Z835" s="97"/>
      <c r="AA835" s="97"/>
      <c r="AB835" s="97"/>
    </row>
    <row r="836" spans="1:28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40"/>
      <c r="V836" s="38"/>
      <c r="W836" s="43"/>
      <c r="X836" s="37"/>
      <c r="Z836" s="97"/>
      <c r="AA836" s="97"/>
      <c r="AB836" s="97"/>
    </row>
    <row r="837" spans="1:28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40"/>
      <c r="V837" s="38"/>
      <c r="W837" s="43"/>
      <c r="X837" s="37"/>
      <c r="Z837" s="97"/>
      <c r="AA837" s="97"/>
      <c r="AB837" s="97"/>
    </row>
    <row r="838" spans="1:28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40"/>
      <c r="V838" s="38"/>
      <c r="W838" s="43"/>
      <c r="X838" s="37"/>
      <c r="Z838" s="97"/>
      <c r="AA838" s="97"/>
      <c r="AB838" s="97"/>
    </row>
    <row r="839" spans="1:28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40"/>
      <c r="V839" s="38"/>
      <c r="W839" s="43"/>
      <c r="X839" s="37"/>
      <c r="Z839" s="97"/>
      <c r="AA839" s="97"/>
      <c r="AB839" s="97"/>
    </row>
    <row r="840" spans="1:28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40"/>
      <c r="V840" s="38"/>
      <c r="W840" s="43"/>
      <c r="X840" s="37"/>
      <c r="Z840" s="97"/>
      <c r="AA840" s="97"/>
      <c r="AB840" s="97"/>
    </row>
    <row r="841" spans="1:28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40"/>
      <c r="V841" s="38"/>
      <c r="W841" s="43"/>
      <c r="X841" s="37"/>
      <c r="Z841" s="97"/>
      <c r="AA841" s="97"/>
      <c r="AB841" s="97"/>
    </row>
    <row r="842" spans="1:28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40"/>
      <c r="V842" s="38"/>
      <c r="W842" s="43"/>
      <c r="X842" s="37"/>
      <c r="Z842" s="97"/>
      <c r="AA842" s="97"/>
      <c r="AB842" s="97"/>
    </row>
    <row r="843" spans="1:28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40"/>
      <c r="V843" s="38"/>
      <c r="W843" s="43"/>
      <c r="X843" s="37"/>
      <c r="Z843" s="97"/>
      <c r="AA843" s="97"/>
      <c r="AB843" s="97"/>
    </row>
    <row r="844" spans="1:28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40"/>
      <c r="V844" s="38"/>
      <c r="W844" s="43"/>
      <c r="X844" s="37"/>
      <c r="Z844" s="97"/>
      <c r="AA844" s="97"/>
      <c r="AB844" s="97"/>
    </row>
    <row r="845" spans="1:28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40"/>
      <c r="V845" s="38"/>
      <c r="W845" s="43"/>
      <c r="X845" s="37"/>
      <c r="Z845" s="97"/>
      <c r="AA845" s="97"/>
      <c r="AB845" s="97"/>
    </row>
    <row r="846" spans="1:28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40"/>
      <c r="V846" s="38"/>
      <c r="W846" s="43"/>
      <c r="X846" s="37"/>
      <c r="Z846" s="97"/>
      <c r="AA846" s="97"/>
      <c r="AB846" s="97"/>
    </row>
    <row r="847" spans="1:28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40"/>
      <c r="V847" s="38"/>
      <c r="W847" s="43"/>
      <c r="X847" s="37"/>
      <c r="Z847" s="97"/>
      <c r="AA847" s="97"/>
      <c r="AB847" s="97"/>
    </row>
    <row r="848" spans="1:28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40"/>
      <c r="V848" s="38"/>
      <c r="W848" s="43"/>
      <c r="X848" s="37"/>
      <c r="Z848" s="97"/>
      <c r="AA848" s="97"/>
      <c r="AB848" s="97"/>
    </row>
    <row r="849" spans="1:28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40"/>
      <c r="V849" s="38"/>
      <c r="W849" s="43"/>
      <c r="X849" s="37"/>
      <c r="Z849" s="97"/>
      <c r="AA849" s="97"/>
      <c r="AB849" s="97"/>
    </row>
    <row r="850" spans="1:28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40"/>
      <c r="V850" s="38"/>
      <c r="W850" s="43"/>
      <c r="X850" s="37"/>
      <c r="Z850" s="97"/>
      <c r="AA850" s="97"/>
      <c r="AB850" s="97"/>
    </row>
    <row r="851" spans="1:28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40"/>
      <c r="V851" s="38"/>
      <c r="W851" s="43"/>
      <c r="X851" s="37"/>
      <c r="Z851" s="97"/>
      <c r="AA851" s="97"/>
      <c r="AB851" s="97"/>
    </row>
    <row r="852" spans="1:28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40"/>
      <c r="V852" s="38"/>
      <c r="W852" s="43"/>
      <c r="X852" s="37"/>
      <c r="Z852" s="97"/>
      <c r="AA852" s="97"/>
      <c r="AB852" s="97"/>
    </row>
    <row r="853" spans="1:28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40"/>
      <c r="V853" s="38"/>
      <c r="W853" s="43"/>
      <c r="X853" s="37"/>
      <c r="Z853" s="97"/>
      <c r="AA853" s="97"/>
      <c r="AB853" s="97"/>
    </row>
    <row r="854" spans="1:28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40"/>
      <c r="V854" s="38"/>
      <c r="W854" s="43"/>
      <c r="X854" s="37"/>
      <c r="Z854" s="97"/>
      <c r="AA854" s="97"/>
      <c r="AB854" s="97"/>
    </row>
    <row r="855" spans="1:28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40"/>
      <c r="V855" s="38"/>
      <c r="W855" s="43"/>
      <c r="X855" s="37"/>
      <c r="Z855" s="97"/>
      <c r="AA855" s="97"/>
      <c r="AB855" s="97"/>
    </row>
    <row r="856" spans="1:28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40"/>
      <c r="V856" s="38"/>
      <c r="W856" s="43"/>
      <c r="X856" s="37"/>
      <c r="Z856" s="97"/>
      <c r="AA856" s="97"/>
      <c r="AB856" s="97"/>
    </row>
    <row r="857" spans="1:28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40"/>
      <c r="V857" s="38"/>
      <c r="W857" s="43"/>
      <c r="X857" s="37"/>
      <c r="Z857" s="97"/>
      <c r="AA857" s="97"/>
      <c r="AB857" s="97"/>
    </row>
    <row r="858" spans="1:28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40"/>
      <c r="V858" s="38"/>
      <c r="W858" s="43"/>
      <c r="X858" s="37"/>
      <c r="Z858" s="97"/>
      <c r="AA858" s="97"/>
      <c r="AB858" s="97"/>
    </row>
  </sheetData>
  <autoFilter ref="A7:X8">
    <filterColumn colId="14" showButton="0"/>
    <filterColumn colId="16" showButton="0"/>
    <filterColumn colId="18" showButton="0"/>
    <filterColumn colId="20" showButton="0"/>
  </autoFilter>
  <mergeCells count="43">
    <mergeCell ref="W4:W7"/>
    <mergeCell ref="M6:M7"/>
    <mergeCell ref="O4:V5"/>
    <mergeCell ref="N6:N7"/>
    <mergeCell ref="Q6:R7"/>
    <mergeCell ref="J5:N5"/>
    <mergeCell ref="J4:N4"/>
    <mergeCell ref="K6:K7"/>
    <mergeCell ref="L6:L7"/>
    <mergeCell ref="O6:P7"/>
    <mergeCell ref="U6:V7"/>
    <mergeCell ref="S6:T7"/>
    <mergeCell ref="J6:J7"/>
    <mergeCell ref="I4:I7"/>
    <mergeCell ref="G4:G7"/>
    <mergeCell ref="H4:H7"/>
    <mergeCell ref="F4:F7"/>
    <mergeCell ref="A4:A7"/>
    <mergeCell ref="B4:B7"/>
    <mergeCell ref="E4:E7"/>
    <mergeCell ref="C6:C7"/>
    <mergeCell ref="C4:D5"/>
    <mergeCell ref="D6:D7"/>
    <mergeCell ref="AH2:AI2"/>
    <mergeCell ref="AI4:AI7"/>
    <mergeCell ref="Z4:Z7"/>
    <mergeCell ref="AA4:AA7"/>
    <mergeCell ref="Z2:AB2"/>
    <mergeCell ref="AB4:AB7"/>
    <mergeCell ref="AH4:AH7"/>
    <mergeCell ref="AC2:AD2"/>
    <mergeCell ref="AC4:AC7"/>
    <mergeCell ref="AD4:AD7"/>
    <mergeCell ref="AE2:AG2"/>
    <mergeCell ref="AE4:AE7"/>
    <mergeCell ref="AF4:AF7"/>
    <mergeCell ref="AG4:AG7"/>
    <mergeCell ref="AL2:AM2"/>
    <mergeCell ref="AM4:AM7"/>
    <mergeCell ref="AJ2:AK2"/>
    <mergeCell ref="AJ4:AJ7"/>
    <mergeCell ref="AK4:AK7"/>
    <mergeCell ref="AL4:AL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14</vt:i4>
      </vt:variant>
      <vt:variant>
        <vt:lpstr>Наименувани диапазони</vt:lpstr>
      </vt:variant>
      <vt:variant>
        <vt:i4>14</vt:i4>
      </vt:variant>
    </vt:vector>
  </HeadingPairs>
  <TitlesOfParts>
    <vt:vector size="28" baseType="lpstr">
      <vt:lpstr>РВ_МВ_Банкя</vt:lpstr>
      <vt:lpstr>РВ_МВ_БелБани </vt:lpstr>
      <vt:lpstr>РВ_МВ_Бързия </vt:lpstr>
      <vt:lpstr>РВ_МВ_Вонеща вода</vt:lpstr>
      <vt:lpstr>РВ_МВ_Вършец</vt:lpstr>
      <vt:lpstr>РВ_МВ_ГБаня </vt:lpstr>
      <vt:lpstr>РВ_МВ_Княж</vt:lpstr>
      <vt:lpstr>РВ_МВ_Чифлик </vt:lpstr>
      <vt:lpstr>РВ_МВ_СофКот</vt:lpstr>
      <vt:lpstr>РВ_МВ_Ресен</vt:lpstr>
      <vt:lpstr>РВ_МВ_Каз-Рполе</vt:lpstr>
      <vt:lpstr>РВ_МВ_Шипково </vt:lpstr>
      <vt:lpstr>РВ_МВ_Овча могила</vt:lpstr>
      <vt:lpstr>РВ_МВ_Сф-Овча купел</vt:lpstr>
      <vt:lpstr>РВ_МВ_Банкя!Query1</vt:lpstr>
      <vt:lpstr>'РВ_МВ_БелБани '!Query1</vt:lpstr>
      <vt:lpstr>'РВ_МВ_Бързия '!Query1</vt:lpstr>
      <vt:lpstr>'РВ_МВ_Вонеща вода'!Query1</vt:lpstr>
      <vt:lpstr>РВ_МВ_Вършец!Query1</vt:lpstr>
      <vt:lpstr>'РВ_МВ_ГБаня '!Query1</vt:lpstr>
      <vt:lpstr>'РВ_МВ_Каз-Рполе'!Query1</vt:lpstr>
      <vt:lpstr>РВ_МВ_Княж!Query1</vt:lpstr>
      <vt:lpstr>'РВ_МВ_Овча могила'!Query1</vt:lpstr>
      <vt:lpstr>РВ_МВ_СофКот!Query1</vt:lpstr>
      <vt:lpstr>'РВ_МВ_Сф-Овча купел'!Query1</vt:lpstr>
      <vt:lpstr>'РВ_МВ_Чифлик '!Query1</vt:lpstr>
      <vt:lpstr>'РВ_МВ_Шипково '!Query1</vt:lpstr>
      <vt:lpstr>'РВ_МВ_Чифлик '!Област_печат</vt:lpstr>
    </vt:vector>
  </TitlesOfParts>
  <Company>МОСВ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Регистър минерални води, 21.03.2006 г.</dc:title>
  <dc:creator>Божидар Магеров</dc:creator>
  <cp:lastModifiedBy>USER</cp:lastModifiedBy>
  <cp:lastPrinted>2018-07-12T09:19:02Z</cp:lastPrinted>
  <dcterms:created xsi:type="dcterms:W3CDTF">2003-05-30T09:07:40Z</dcterms:created>
  <dcterms:modified xsi:type="dcterms:W3CDTF">2026-07-06T09:40:09Z</dcterms:modified>
</cp:coreProperties>
</file>